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01.07.2019" sheetId="1" r:id="rId1"/>
  </sheets>
  <definedNames>
    <definedName name="_xlnm.Print_Titles" localSheetId="0">'01.07.2019'!$4:$4</definedName>
    <definedName name="_xlnm.Print_Area" localSheetId="0">'01.07.2019'!$A$1:$H$82</definedName>
  </definedNames>
  <calcPr fullCalcOnLoad="1"/>
</workbook>
</file>

<file path=xl/sharedStrings.xml><?xml version="1.0" encoding="utf-8"?>
<sst xmlns="http://schemas.openxmlformats.org/spreadsheetml/2006/main" count="88" uniqueCount="41">
  <si>
    <t>Местный бюджет</t>
  </si>
  <si>
    <t>Непрограммные расходы</t>
  </si>
  <si>
    <t>Бюджет автономного округа</t>
  </si>
  <si>
    <t>Муниципальная программа "Развитие отдельных секторов экономики города Ханты-Мансийска" на 2016-2020 годы</t>
  </si>
  <si>
    <t>Федеральный бюджет</t>
  </si>
  <si>
    <t>Муниципальная программа "Развитие муниципальной службы в городе Ханты-Мансийске" на 2016-2020 годы</t>
  </si>
  <si>
    <t>Муниципальная программа "Молодежь города Ханты-Мансийска" на 2016-2020 годы</t>
  </si>
  <si>
    <t>Муниципальная программа "Проектирование и строительство инженерных сетей на территории города Ханты-Мансийска" на 2016-2020 годы</t>
  </si>
  <si>
    <t xml:space="preserve">Муниципальная программа "Обеспечение градостроительной деятельности на территории города Ханты-Мансийска" на 2016-2020 годы </t>
  </si>
  <si>
    <t>Муниципальная программа "Защита населения и территории от чрезвычайных ситуаций, обеспечение пожарной безопасности города Ханты-Мансийска на 2016-2020 годы"</t>
  </si>
  <si>
    <t>Муниципальная программа "Развитие средств массовых коммуникаций города Ханты-Мансийска на 2016-2020 годы"</t>
  </si>
  <si>
    <t>Муниципальная программа "Развитие внутреннего и въездного туризма в городе Ханты-Мансийске на 2016-2020 годы"</t>
  </si>
  <si>
    <t>Муниципальная программа "Содействие развитию садоводческих, огороднических и дачных некоммерческих объединений граждан в городе Ханты-Мансийске" на 2016-2020 годы</t>
  </si>
  <si>
    <t>Муниципальная программа "Информационное общество - Ханты-Мансийск" на 2016-2020 годы</t>
  </si>
  <si>
    <t>Муниципальная программа "Развитие транспортной системы города Ханты-Мансийска" на 2016-2020 годы</t>
  </si>
  <si>
    <t>Муниципальная программа "Управление муниципальными финансами города Ханты-Мансийска на 2016-2020 годы"</t>
  </si>
  <si>
    <t>Муниципальная программа "Осуществление городом Ханты-Мансийском функций административного центра Ханты-Мансийского автономного округа - Югры" на 2016-2020 годы</t>
  </si>
  <si>
    <t>Муниципальная программа "Развитие жилищного и дорожного хозяйства, благоустройство города Ханты-Мансийска на 2016 – 2020 годы"</t>
  </si>
  <si>
    <t>Муниципальная программа "Развитие жилищно-коммунального комплекса  и повышение энергетической эффективности  в городе  Ханты-Мансийске  на 2016 – 2020 годы"</t>
  </si>
  <si>
    <t>Муниципальная программа "Основные направления развития в области управления и распоряжения муниципальной собственностью города Ханты-Мансийска  на 2016 - 2020 годы"</t>
  </si>
  <si>
    <t>Муниципальная программа "Обеспечение доступным и комфортным жильем жителей города Ханты-Мансийска" на 2016-2020 годы</t>
  </si>
  <si>
    <t>Муниципальная программа "Развитие образования в городе Ханты-Мансийске на 2016-2020 годы"</t>
  </si>
  <si>
    <t>Муниципальная программа "Развитие культуры в городе Ханты-Мансийске на  2016 – 2020 годы"</t>
  </si>
  <si>
    <t>Муниципальная программа "Развитие физической культуры и спорта в городе Ханты-Мансийске на 2016-2020 годы"</t>
  </si>
  <si>
    <t>Муниципальная программа "Дети-сироты" на 2016-2020 годы</t>
  </si>
  <si>
    <t>Муниципальная программа "Профилактика правонарушений в сфере обеспечения общественной безопасности и правопорядка в городе Ханты-Мансийске" на 2016-2020 годы</t>
  </si>
  <si>
    <t>Муниципальная программа "Социальная поддержка граждан города Ханты-Мансийска" на 2016-2020 годы</t>
  </si>
  <si>
    <t>Муниципальная программа "Доступная среда в городе Ханты-Мансийске" на 2016-2020 годы</t>
  </si>
  <si>
    <t>Наименование муниципальной программы</t>
  </si>
  <si>
    <t>Процент исполнения к утвержденному плану</t>
  </si>
  <si>
    <t>Процент исполнения к уточненному плану</t>
  </si>
  <si>
    <t>ОСТАТКИ СРЕДСТВ из бюджета округа</t>
  </si>
  <si>
    <t>Всего</t>
  </si>
  <si>
    <t>Программные расходы в т.ч.</t>
  </si>
  <si>
    <t>Ед.изм: тыс. рублей</t>
  </si>
  <si>
    <t xml:space="preserve">Утвержденный план </t>
  </si>
  <si>
    <t xml:space="preserve">Уточненный план на отчетный период </t>
  </si>
  <si>
    <t xml:space="preserve">Кассовый план план на отчетный период </t>
  </si>
  <si>
    <t>Исполнено за отчетный период</t>
  </si>
  <si>
    <t>Процент исполнения к кассовому плану</t>
  </si>
  <si>
    <t>Сведения об исполнении бюджета муниципального образования городской округ город Ханты-Мансийск по расходам в разрезе муниципальных программ в сравнении с запланированными значениями на 01 июля 2019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</si>
</sst>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;0.00"/>
    <numFmt numFmtId="173" formatCode="0.0%"/>
    <numFmt numFmtId="174" formatCode="0000000000"/>
    <numFmt numFmtId="175" formatCode="00\.00\.00"/>
    <numFmt numFmtId="176" formatCode="0.0"/>
    <numFmt numFmtId="177" formatCode="#,##0.0"/>
    <numFmt numFmtId="178" formatCode="#,##0.0_ ;[Red]\-#,##0.0\ "/>
    <numFmt numFmtId="179" formatCode="#,##0.0_ ;\-#,##0.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Font="1" applyFill="1" applyProtection="1">
      <alignment/>
      <protection hidden="1"/>
    </xf>
    <xf numFmtId="0" fontId="3" fillId="0" borderId="0" xfId="52" applyFont="1" applyProtection="1">
      <alignment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4" fontId="4" fillId="0" borderId="11" xfId="52" applyNumberFormat="1" applyFont="1" applyFill="1" applyBorder="1" applyAlignment="1" applyProtection="1">
      <alignment vertical="center" wrapText="1"/>
      <protection hidden="1"/>
    </xf>
    <xf numFmtId="173" fontId="4" fillId="0" borderId="10" xfId="52" applyNumberFormat="1" applyFont="1" applyFill="1" applyBorder="1" applyAlignment="1" applyProtection="1">
      <alignment horizontal="center" vertical="center"/>
      <protection hidden="1"/>
    </xf>
    <xf numFmtId="175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52" applyNumberFormat="1" applyFont="1" applyFill="1" applyBorder="1" applyAlignment="1" applyProtection="1">
      <alignment horizontal="center" vertical="center"/>
      <protection hidden="1"/>
    </xf>
    <xf numFmtId="175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173" fontId="3" fillId="0" borderId="12" xfId="52" applyNumberFormat="1" applyFont="1" applyFill="1" applyBorder="1" applyAlignment="1" applyProtection="1">
      <alignment horizontal="center" vertical="center"/>
      <protection hidden="1"/>
    </xf>
    <xf numFmtId="172" fontId="4" fillId="0" borderId="13" xfId="52" applyNumberFormat="1" applyFont="1" applyFill="1" applyBorder="1" applyAlignment="1" applyProtection="1">
      <alignment horizontal="center"/>
      <protection hidden="1"/>
    </xf>
    <xf numFmtId="173" fontId="4" fillId="0" borderId="13" xfId="52" applyNumberFormat="1" applyFont="1" applyFill="1" applyBorder="1" applyAlignment="1" applyProtection="1">
      <alignment horizontal="center" vertical="center"/>
      <protection hidden="1"/>
    </xf>
    <xf numFmtId="172" fontId="4" fillId="0" borderId="14" xfId="52" applyNumberFormat="1" applyFont="1" applyFill="1" applyBorder="1" applyAlignment="1" applyProtection="1">
      <alignment horizontal="center" vertical="center"/>
      <protection hidden="1"/>
    </xf>
    <xf numFmtId="173" fontId="4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Font="1">
      <alignment/>
      <protection/>
    </xf>
    <xf numFmtId="0" fontId="3" fillId="0" borderId="0" xfId="52" applyFont="1" applyFill="1">
      <alignment/>
      <protection/>
    </xf>
    <xf numFmtId="0" fontId="5" fillId="0" borderId="15" xfId="52" applyFont="1" applyBorder="1" applyAlignment="1">
      <alignment vertical="center" wrapText="1"/>
      <protection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177" fontId="4" fillId="0" borderId="10" xfId="52" applyNumberFormat="1" applyFont="1" applyFill="1" applyBorder="1" applyAlignment="1" applyProtection="1">
      <alignment horizontal="center" vertical="center"/>
      <protection hidden="1"/>
    </xf>
    <xf numFmtId="177" fontId="3" fillId="0" borderId="10" xfId="52" applyNumberFormat="1" applyFont="1" applyFill="1" applyBorder="1" applyAlignment="1" applyProtection="1">
      <alignment horizontal="center" vertical="center"/>
      <protection hidden="1"/>
    </xf>
    <xf numFmtId="177" fontId="4" fillId="0" borderId="13" xfId="52" applyNumberFormat="1" applyFont="1" applyFill="1" applyBorder="1" applyAlignment="1" applyProtection="1">
      <alignment horizontal="center" vertical="center"/>
      <protection hidden="1"/>
    </xf>
    <xf numFmtId="177" fontId="3" fillId="0" borderId="12" xfId="52" applyNumberFormat="1" applyFont="1" applyFill="1" applyBorder="1" applyAlignment="1" applyProtection="1">
      <alignment horizontal="center" vertical="center"/>
      <protection hidden="1"/>
    </xf>
    <xf numFmtId="177" fontId="4" fillId="0" borderId="14" xfId="52" applyNumberFormat="1" applyFont="1" applyFill="1" applyBorder="1" applyAlignment="1" applyProtection="1">
      <alignment horizontal="center" vertical="center"/>
      <protection hidden="1"/>
    </xf>
    <xf numFmtId="177" fontId="3" fillId="33" borderId="10" xfId="52" applyNumberFormat="1" applyFont="1" applyFill="1" applyBorder="1" applyAlignment="1" applyProtection="1">
      <alignment horizontal="center" vertical="center"/>
      <protection hidden="1"/>
    </xf>
    <xf numFmtId="177" fontId="3" fillId="0" borderId="16" xfId="52" applyNumberFormat="1" applyFont="1" applyFill="1" applyBorder="1" applyAlignment="1" applyProtection="1">
      <alignment horizontal="center" vertical="center"/>
      <protection hidden="1"/>
    </xf>
    <xf numFmtId="177" fontId="3" fillId="0" borderId="0" xfId="52" applyNumberFormat="1" applyFont="1" applyFill="1" applyProtection="1">
      <alignment/>
      <protection hidden="1"/>
    </xf>
    <xf numFmtId="177" fontId="4" fillId="0" borderId="17" xfId="52" applyNumberFormat="1" applyFont="1" applyFill="1" applyBorder="1" applyAlignment="1" applyProtection="1">
      <alignment horizontal="center" vertical="center"/>
      <protection hidden="1"/>
    </xf>
    <xf numFmtId="173" fontId="40" fillId="0" borderId="10" xfId="52" applyNumberFormat="1" applyFont="1" applyFill="1" applyBorder="1" applyAlignment="1" applyProtection="1">
      <alignment horizontal="center" vertical="center"/>
      <protection hidden="1"/>
    </xf>
    <xf numFmtId="173" fontId="41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showGridLines="0" tabSelected="1" view="pageBreakPreview" zoomScaleSheetLayoutView="100" zoomScalePageLayoutView="0" workbookViewId="0" topLeftCell="A59">
      <selection activeCell="N65" sqref="N65"/>
    </sheetView>
  </sheetViews>
  <sheetFormatPr defaultColWidth="9.140625" defaultRowHeight="15"/>
  <cols>
    <col min="1" max="1" width="44.00390625" style="16" customWidth="1"/>
    <col min="2" max="4" width="16.8515625" style="17" customWidth="1"/>
    <col min="5" max="5" width="16.28125" style="17" customWidth="1"/>
    <col min="6" max="6" width="15.421875" style="16" customWidth="1"/>
    <col min="7" max="8" width="16.00390625" style="16" customWidth="1"/>
    <col min="9" max="240" width="9.140625" style="16" customWidth="1"/>
    <col min="241" max="16384" width="9.140625" style="16" customWidth="1"/>
  </cols>
  <sheetData>
    <row r="1" spans="1:8" ht="15.75" customHeight="1">
      <c r="A1" s="1"/>
      <c r="B1" s="2"/>
      <c r="C1" s="2"/>
      <c r="D1" s="2"/>
      <c r="E1" s="2"/>
      <c r="F1" s="3"/>
      <c r="G1" s="4"/>
      <c r="H1" s="4"/>
    </row>
    <row r="2" spans="1:8" ht="40.5" customHeight="1">
      <c r="A2" s="31" t="s">
        <v>40</v>
      </c>
      <c r="B2" s="31"/>
      <c r="C2" s="31"/>
      <c r="D2" s="31"/>
      <c r="E2" s="31"/>
      <c r="F2" s="31"/>
      <c r="G2" s="31"/>
      <c r="H2" s="31"/>
    </row>
    <row r="3" spans="1:8" ht="15">
      <c r="A3" s="18" t="s">
        <v>34</v>
      </c>
      <c r="B3" s="2"/>
      <c r="C3" s="2"/>
      <c r="D3" s="2"/>
      <c r="E3" s="2"/>
      <c r="F3" s="3"/>
      <c r="G3" s="4"/>
      <c r="H3" s="4"/>
    </row>
    <row r="4" spans="1:8" ht="57" customHeight="1">
      <c r="A4" s="5" t="s">
        <v>28</v>
      </c>
      <c r="B4" s="19" t="s">
        <v>35</v>
      </c>
      <c r="C4" s="19" t="s">
        <v>36</v>
      </c>
      <c r="D4" s="19" t="s">
        <v>37</v>
      </c>
      <c r="E4" s="19" t="s">
        <v>38</v>
      </c>
      <c r="F4" s="19" t="s">
        <v>29</v>
      </c>
      <c r="G4" s="19" t="s">
        <v>30</v>
      </c>
      <c r="H4" s="19" t="s">
        <v>39</v>
      </c>
    </row>
    <row r="5" spans="1:8" ht="45" customHeight="1">
      <c r="A5" s="6" t="s">
        <v>27</v>
      </c>
      <c r="B5" s="20">
        <f>B6</f>
        <v>2895.2</v>
      </c>
      <c r="C5" s="20">
        <f>C6</f>
        <v>2895.2</v>
      </c>
      <c r="D5" s="20">
        <f>D6</f>
        <v>0</v>
      </c>
      <c r="E5" s="20">
        <f>E6</f>
        <v>0</v>
      </c>
      <c r="F5" s="7">
        <f>E5/B5</f>
        <v>0</v>
      </c>
      <c r="G5" s="7">
        <f>E5/C5</f>
        <v>0</v>
      </c>
      <c r="H5" s="29" t="e">
        <f>E5/D5</f>
        <v>#DIV/0!</v>
      </c>
    </row>
    <row r="6" spans="1:8" ht="23.25" customHeight="1">
      <c r="A6" s="8" t="s">
        <v>0</v>
      </c>
      <c r="B6" s="21">
        <v>2895.2</v>
      </c>
      <c r="C6" s="21">
        <v>2895.2</v>
      </c>
      <c r="D6" s="21">
        <v>0</v>
      </c>
      <c r="E6" s="21">
        <v>0</v>
      </c>
      <c r="F6" s="9">
        <f>E6/B6</f>
        <v>0</v>
      </c>
      <c r="G6" s="9">
        <f>E6/C6</f>
        <v>0</v>
      </c>
      <c r="H6" s="30" t="e">
        <f>E6/D6</f>
        <v>#DIV/0!</v>
      </c>
    </row>
    <row r="7" spans="1:8" ht="48.75" customHeight="1">
      <c r="A7" s="6" t="s">
        <v>26</v>
      </c>
      <c r="B7" s="20">
        <f>B8</f>
        <v>121687.5</v>
      </c>
      <c r="C7" s="20">
        <f>C8</f>
        <v>121687.5</v>
      </c>
      <c r="D7" s="20">
        <f>D8</f>
        <v>65315.7</v>
      </c>
      <c r="E7" s="20">
        <f>E8</f>
        <v>65309.7</v>
      </c>
      <c r="F7" s="7">
        <f aca="true" t="shared" si="0" ref="F7:F69">E7/B7</f>
        <v>0.5367001540832049</v>
      </c>
      <c r="G7" s="7">
        <f aca="true" t="shared" si="1" ref="G7:G69">E7/C7</f>
        <v>0.5367001540832049</v>
      </c>
      <c r="H7" s="7">
        <f aca="true" t="shared" si="2" ref="H7:H69">E7/D7</f>
        <v>0.9999081384720672</v>
      </c>
    </row>
    <row r="8" spans="1:8" ht="24.75" customHeight="1">
      <c r="A8" s="8" t="s">
        <v>0</v>
      </c>
      <c r="B8" s="21">
        <v>121687.5</v>
      </c>
      <c r="C8" s="21">
        <v>121687.5</v>
      </c>
      <c r="D8" s="21">
        <v>65315.7</v>
      </c>
      <c r="E8" s="21">
        <v>65309.7</v>
      </c>
      <c r="F8" s="9">
        <f t="shared" si="0"/>
        <v>0.5367001540832049</v>
      </c>
      <c r="G8" s="9">
        <f t="shared" si="1"/>
        <v>0.5367001540832049</v>
      </c>
      <c r="H8" s="9">
        <f t="shared" si="2"/>
        <v>0.9999081384720672</v>
      </c>
    </row>
    <row r="9" spans="1:8" ht="54.75" customHeight="1">
      <c r="A9" s="6" t="s">
        <v>25</v>
      </c>
      <c r="B9" s="20">
        <f>SUM(B10:B12)</f>
        <v>17577.3</v>
      </c>
      <c r="C9" s="20">
        <f>SUM(C10:C12)</f>
        <v>24388.899999999998</v>
      </c>
      <c r="D9" s="20">
        <f>SUM(D10:D12)</f>
        <v>4350.6</v>
      </c>
      <c r="E9" s="20">
        <f>SUM(E10:E12)</f>
        <v>4337.9</v>
      </c>
      <c r="F9" s="7">
        <f t="shared" si="0"/>
        <v>0.24678989378345934</v>
      </c>
      <c r="G9" s="7">
        <f t="shared" si="1"/>
        <v>0.17786370028988596</v>
      </c>
      <c r="H9" s="7">
        <f t="shared" si="2"/>
        <v>0.9970808624097824</v>
      </c>
    </row>
    <row r="10" spans="1:8" ht="23.25" customHeight="1">
      <c r="A10" s="8" t="s">
        <v>0</v>
      </c>
      <c r="B10" s="21">
        <v>11554.8</v>
      </c>
      <c r="C10" s="21">
        <v>14960.6</v>
      </c>
      <c r="D10" s="21">
        <v>2346.6</v>
      </c>
      <c r="E10" s="21">
        <v>2346.6</v>
      </c>
      <c r="F10" s="9">
        <f t="shared" si="0"/>
        <v>0.20308443244365978</v>
      </c>
      <c r="G10" s="9">
        <f t="shared" si="1"/>
        <v>0.15685199791452215</v>
      </c>
      <c r="H10" s="9">
        <f t="shared" si="2"/>
        <v>1</v>
      </c>
    </row>
    <row r="11" spans="1:8" ht="18" customHeight="1">
      <c r="A11" s="8" t="s">
        <v>2</v>
      </c>
      <c r="B11" s="21">
        <v>5997.7</v>
      </c>
      <c r="C11" s="21">
        <v>9403.5</v>
      </c>
      <c r="D11" s="21">
        <v>2004</v>
      </c>
      <c r="E11" s="21">
        <v>1991.3</v>
      </c>
      <c r="F11" s="9">
        <f t="shared" si="0"/>
        <v>0.3320106040648915</v>
      </c>
      <c r="G11" s="9">
        <f t="shared" si="1"/>
        <v>0.2117615781358005</v>
      </c>
      <c r="H11" s="9">
        <f t="shared" si="2"/>
        <v>0.9936626746506986</v>
      </c>
    </row>
    <row r="12" spans="1:8" ht="13.5" customHeight="1">
      <c r="A12" s="8" t="s">
        <v>4</v>
      </c>
      <c r="B12" s="21">
        <v>24.8</v>
      </c>
      <c r="C12" s="21">
        <v>24.8</v>
      </c>
      <c r="D12" s="21">
        <v>0</v>
      </c>
      <c r="E12" s="21">
        <v>0</v>
      </c>
      <c r="F12" s="9">
        <f>E12/B12</f>
        <v>0</v>
      </c>
      <c r="G12" s="9">
        <f>E12/C12</f>
        <v>0</v>
      </c>
      <c r="H12" s="30" t="e">
        <f>E12/D12</f>
        <v>#DIV/0!</v>
      </c>
    </row>
    <row r="13" spans="1:8" ht="35.25" customHeight="1">
      <c r="A13" s="6" t="s">
        <v>24</v>
      </c>
      <c r="B13" s="20">
        <f>SUM(B14:B15)</f>
        <v>91662.8</v>
      </c>
      <c r="C13" s="20">
        <f>SUM(C14:C15)</f>
        <v>91662.8</v>
      </c>
      <c r="D13" s="20">
        <f>SUM(D14:D15)</f>
        <v>41170</v>
      </c>
      <c r="E13" s="20">
        <f>SUM(E14:E15)</f>
        <v>40152.7</v>
      </c>
      <c r="F13" s="7">
        <f t="shared" si="0"/>
        <v>0.43804793220368565</v>
      </c>
      <c r="G13" s="7">
        <f t="shared" si="1"/>
        <v>0.43804793220368565</v>
      </c>
      <c r="H13" s="7">
        <f t="shared" si="2"/>
        <v>0.9752902598979839</v>
      </c>
    </row>
    <row r="14" spans="1:8" s="17" customFormat="1" ht="13.5" customHeight="1" hidden="1">
      <c r="A14" s="8" t="s">
        <v>0</v>
      </c>
      <c r="B14" s="21"/>
      <c r="C14" s="21"/>
      <c r="D14" s="21"/>
      <c r="E14" s="21"/>
      <c r="F14" s="9" t="e">
        <f t="shared" si="0"/>
        <v>#DIV/0!</v>
      </c>
      <c r="G14" s="9" t="e">
        <f t="shared" si="1"/>
        <v>#DIV/0!</v>
      </c>
      <c r="H14" s="9" t="e">
        <f t="shared" si="2"/>
        <v>#DIV/0!</v>
      </c>
    </row>
    <row r="15" spans="1:8" ht="18" customHeight="1">
      <c r="A15" s="8" t="s">
        <v>2</v>
      </c>
      <c r="B15" s="21">
        <v>91662.8</v>
      </c>
      <c r="C15" s="21">
        <v>91662.8</v>
      </c>
      <c r="D15" s="21">
        <v>41170</v>
      </c>
      <c r="E15" s="21">
        <v>40152.7</v>
      </c>
      <c r="F15" s="9">
        <f t="shared" si="0"/>
        <v>0.43804793220368565</v>
      </c>
      <c r="G15" s="9">
        <f t="shared" si="1"/>
        <v>0.43804793220368565</v>
      </c>
      <c r="H15" s="9">
        <f t="shared" si="2"/>
        <v>0.9752902598979839</v>
      </c>
    </row>
    <row r="16" spans="1:8" ht="39" customHeight="1">
      <c r="A16" s="6" t="s">
        <v>23</v>
      </c>
      <c r="B16" s="20">
        <f>SUM(B17:B19)</f>
        <v>190095.50000000003</v>
      </c>
      <c r="C16" s="20">
        <f>SUM(C17:C19)</f>
        <v>196159.80000000002</v>
      </c>
      <c r="D16" s="20">
        <f>SUM(D17:D19)</f>
        <v>97806.1</v>
      </c>
      <c r="E16" s="20">
        <f>SUM(E17:E19)</f>
        <v>97705.8</v>
      </c>
      <c r="F16" s="7">
        <f t="shared" si="0"/>
        <v>0.5139827086911578</v>
      </c>
      <c r="G16" s="7">
        <f t="shared" si="1"/>
        <v>0.49809288141606994</v>
      </c>
      <c r="H16" s="7">
        <f t="shared" si="2"/>
        <v>0.9989745015903916</v>
      </c>
    </row>
    <row r="17" spans="1:8" ht="21" customHeight="1">
      <c r="A17" s="8" t="s">
        <v>0</v>
      </c>
      <c r="B17" s="21">
        <v>185417.7</v>
      </c>
      <c r="C17" s="21">
        <v>191082</v>
      </c>
      <c r="D17" s="21">
        <v>97245.1</v>
      </c>
      <c r="E17" s="21">
        <v>97245.1</v>
      </c>
      <c r="F17" s="9">
        <f t="shared" si="0"/>
        <v>0.5244650321948767</v>
      </c>
      <c r="G17" s="9">
        <f t="shared" si="1"/>
        <v>0.5089181607896087</v>
      </c>
      <c r="H17" s="9">
        <f t="shared" si="2"/>
        <v>1</v>
      </c>
    </row>
    <row r="18" spans="1:8" ht="21" customHeight="1">
      <c r="A18" s="8" t="s">
        <v>2</v>
      </c>
      <c r="B18" s="21">
        <v>3934.6</v>
      </c>
      <c r="C18" s="21">
        <v>4334.6</v>
      </c>
      <c r="D18" s="21">
        <v>561</v>
      </c>
      <c r="E18" s="21">
        <v>460.7</v>
      </c>
      <c r="F18" s="9">
        <f t="shared" si="0"/>
        <v>0.11708941188430844</v>
      </c>
      <c r="G18" s="9">
        <f t="shared" si="1"/>
        <v>0.1062843168919854</v>
      </c>
      <c r="H18" s="9">
        <f t="shared" si="2"/>
        <v>0.8212121212121212</v>
      </c>
    </row>
    <row r="19" spans="1:8" ht="21" customHeight="1">
      <c r="A19" s="8" t="s">
        <v>4</v>
      </c>
      <c r="B19" s="21">
        <v>743.2</v>
      </c>
      <c r="C19" s="21">
        <v>743.2</v>
      </c>
      <c r="D19" s="21">
        <v>0</v>
      </c>
      <c r="E19" s="21">
        <v>0</v>
      </c>
      <c r="F19" s="9">
        <f>E19/B19</f>
        <v>0</v>
      </c>
      <c r="G19" s="9">
        <f>E19/C19</f>
        <v>0</v>
      </c>
      <c r="H19" s="30" t="e">
        <f>E19/D19</f>
        <v>#DIV/0!</v>
      </c>
    </row>
    <row r="20" spans="1:8" ht="40.5" customHeight="1">
      <c r="A20" s="6" t="s">
        <v>22</v>
      </c>
      <c r="B20" s="20">
        <f>SUM(B21:B23)</f>
        <v>183201.4</v>
      </c>
      <c r="C20" s="20">
        <f>SUM(C21:C23)</f>
        <v>191846.09999999998</v>
      </c>
      <c r="D20" s="20">
        <f>SUM(D21:D23)</f>
        <v>103912.8</v>
      </c>
      <c r="E20" s="20">
        <f>SUM(E21:E23)</f>
        <v>103907</v>
      </c>
      <c r="F20" s="7">
        <f t="shared" si="0"/>
        <v>0.5671736133020818</v>
      </c>
      <c r="G20" s="7">
        <f t="shared" si="1"/>
        <v>0.54161643108721</v>
      </c>
      <c r="H20" s="7">
        <f t="shared" si="2"/>
        <v>0.999944183969636</v>
      </c>
    </row>
    <row r="21" spans="1:8" ht="19.5" customHeight="1">
      <c r="A21" s="8" t="s">
        <v>0</v>
      </c>
      <c r="B21" s="21">
        <v>182566.4</v>
      </c>
      <c r="C21" s="21">
        <v>191233.8</v>
      </c>
      <c r="D21" s="21">
        <v>103686.7</v>
      </c>
      <c r="E21" s="21">
        <v>103686.7</v>
      </c>
      <c r="F21" s="9">
        <f t="shared" si="0"/>
        <v>0.5679396646918601</v>
      </c>
      <c r="G21" s="9">
        <f t="shared" si="1"/>
        <v>0.5421986071499912</v>
      </c>
      <c r="H21" s="9">
        <f t="shared" si="2"/>
        <v>1</v>
      </c>
    </row>
    <row r="22" spans="1:8" ht="13.5" customHeight="1">
      <c r="A22" s="8" t="s">
        <v>2</v>
      </c>
      <c r="B22" s="21">
        <v>635</v>
      </c>
      <c r="C22" s="21">
        <v>591.4</v>
      </c>
      <c r="D22" s="21">
        <v>226.1</v>
      </c>
      <c r="E22" s="21">
        <v>220.3</v>
      </c>
      <c r="F22" s="9">
        <f>E22/B22</f>
        <v>0.34692913385826774</v>
      </c>
      <c r="G22" s="9">
        <f>E22/C22</f>
        <v>0.37250591816029766</v>
      </c>
      <c r="H22" s="9">
        <f>E22/D22</f>
        <v>0.9743476337903583</v>
      </c>
    </row>
    <row r="23" spans="1:8" ht="18" customHeight="1">
      <c r="A23" s="8" t="s">
        <v>4</v>
      </c>
      <c r="B23" s="21">
        <v>0</v>
      </c>
      <c r="C23" s="21">
        <v>20.9</v>
      </c>
      <c r="D23" s="21">
        <v>0</v>
      </c>
      <c r="E23" s="21">
        <v>0</v>
      </c>
      <c r="F23" s="9" t="e">
        <f>E23/B23</f>
        <v>#DIV/0!</v>
      </c>
      <c r="G23" s="9">
        <f>E23/C23</f>
        <v>0</v>
      </c>
      <c r="H23" s="30" t="e">
        <f>E23/D23</f>
        <v>#DIV/0!</v>
      </c>
    </row>
    <row r="24" spans="1:8" ht="47.25" customHeight="1">
      <c r="A24" s="6" t="s">
        <v>21</v>
      </c>
      <c r="B24" s="20">
        <f>SUM(B25:B26)</f>
        <v>4793977.3</v>
      </c>
      <c r="C24" s="20">
        <f>SUM(C25:C26)</f>
        <v>4904321</v>
      </c>
      <c r="D24" s="20">
        <f>SUM(D25:D26)</f>
        <v>2225425.3</v>
      </c>
      <c r="E24" s="20">
        <f>SUM(E25:E26)</f>
        <v>2211251.9000000004</v>
      </c>
      <c r="F24" s="7">
        <f t="shared" si="0"/>
        <v>0.4612562308127743</v>
      </c>
      <c r="G24" s="7">
        <f t="shared" si="1"/>
        <v>0.4508782969140887</v>
      </c>
      <c r="H24" s="7">
        <f t="shared" si="2"/>
        <v>0.9936311499649081</v>
      </c>
    </row>
    <row r="25" spans="1:8" ht="21" customHeight="1">
      <c r="A25" s="8" t="s">
        <v>0</v>
      </c>
      <c r="B25" s="21">
        <v>1037086.3</v>
      </c>
      <c r="C25" s="21">
        <v>1065651.6</v>
      </c>
      <c r="D25" s="21">
        <v>528333.4</v>
      </c>
      <c r="E25" s="21">
        <v>525997.3</v>
      </c>
      <c r="F25" s="9">
        <f t="shared" si="0"/>
        <v>0.5071875889209991</v>
      </c>
      <c r="G25" s="9">
        <f t="shared" si="1"/>
        <v>0.493592183411539</v>
      </c>
      <c r="H25" s="9">
        <f t="shared" si="2"/>
        <v>0.9955783601793867</v>
      </c>
    </row>
    <row r="26" spans="1:8" ht="18" customHeight="1">
      <c r="A26" s="8" t="s">
        <v>2</v>
      </c>
      <c r="B26" s="21">
        <v>3756891</v>
      </c>
      <c r="C26" s="21">
        <v>3838669.4</v>
      </c>
      <c r="D26" s="21">
        <v>1697091.9</v>
      </c>
      <c r="E26" s="21">
        <v>1685254.6</v>
      </c>
      <c r="F26" s="9">
        <f t="shared" si="0"/>
        <v>0.4485769217153226</v>
      </c>
      <c r="G26" s="9">
        <f t="shared" si="1"/>
        <v>0.43902051059671876</v>
      </c>
      <c r="H26" s="9">
        <f t="shared" si="2"/>
        <v>0.9930249505050376</v>
      </c>
    </row>
    <row r="27" spans="1:8" ht="49.5" customHeight="1">
      <c r="A27" s="6" t="s">
        <v>20</v>
      </c>
      <c r="B27" s="20">
        <f>SUM(B28:B30)</f>
        <v>202735.90000000002</v>
      </c>
      <c r="C27" s="20">
        <f>SUM(C28:C30)</f>
        <v>628245.2999999999</v>
      </c>
      <c r="D27" s="20">
        <f>SUM(D28:D30)</f>
        <v>9704.5</v>
      </c>
      <c r="E27" s="20">
        <f>SUM(E28:E30)</f>
        <v>6320</v>
      </c>
      <c r="F27" s="7">
        <f t="shared" si="0"/>
        <v>0.03117356126862583</v>
      </c>
      <c r="G27" s="7">
        <f t="shared" si="1"/>
        <v>0.010059764872096935</v>
      </c>
      <c r="H27" s="7">
        <f t="shared" si="2"/>
        <v>0.6512442681230357</v>
      </c>
    </row>
    <row r="28" spans="1:8" ht="13.5" customHeight="1">
      <c r="A28" s="8" t="s">
        <v>0</v>
      </c>
      <c r="B28" s="21">
        <v>35120.2</v>
      </c>
      <c r="C28" s="21">
        <v>61504.6</v>
      </c>
      <c r="D28" s="21">
        <v>815.9</v>
      </c>
      <c r="E28" s="21">
        <v>815.9</v>
      </c>
      <c r="F28" s="9">
        <f t="shared" si="0"/>
        <v>0.02323164446671716</v>
      </c>
      <c r="G28" s="9">
        <f t="shared" si="1"/>
        <v>0.013265674437359157</v>
      </c>
      <c r="H28" s="9">
        <f t="shared" si="2"/>
        <v>1</v>
      </c>
    </row>
    <row r="29" spans="1:8" ht="18" customHeight="1">
      <c r="A29" s="8" t="s">
        <v>2</v>
      </c>
      <c r="B29" s="21">
        <v>151524.5</v>
      </c>
      <c r="C29" s="21">
        <v>550815.6</v>
      </c>
      <c r="D29" s="21">
        <v>7112.3</v>
      </c>
      <c r="E29" s="21">
        <v>3727.8</v>
      </c>
      <c r="F29" s="9">
        <f t="shared" si="0"/>
        <v>0.024601962058940965</v>
      </c>
      <c r="G29" s="9">
        <f t="shared" si="1"/>
        <v>0.006767782176103946</v>
      </c>
      <c r="H29" s="9">
        <f t="shared" si="2"/>
        <v>0.5241342463056958</v>
      </c>
    </row>
    <row r="30" spans="1:8" ht="13.5" customHeight="1">
      <c r="A30" s="8" t="s">
        <v>4</v>
      </c>
      <c r="B30" s="21">
        <v>16091.2</v>
      </c>
      <c r="C30" s="21">
        <v>15925.1</v>
      </c>
      <c r="D30" s="21">
        <v>1776.3</v>
      </c>
      <c r="E30" s="21">
        <v>1776.3</v>
      </c>
      <c r="F30" s="9">
        <f t="shared" si="0"/>
        <v>0.11038952968081932</v>
      </c>
      <c r="G30" s="9">
        <f t="shared" si="1"/>
        <v>0.11154090084206691</v>
      </c>
      <c r="H30" s="9">
        <f t="shared" si="2"/>
        <v>1</v>
      </c>
    </row>
    <row r="31" spans="1:8" ht="66" customHeight="1">
      <c r="A31" s="6" t="s">
        <v>19</v>
      </c>
      <c r="B31" s="20">
        <f>SUM(B32)</f>
        <v>148159</v>
      </c>
      <c r="C31" s="20">
        <f>SUM(C32)</f>
        <v>148127.1</v>
      </c>
      <c r="D31" s="20">
        <f>SUM(D32)</f>
        <v>66889.7</v>
      </c>
      <c r="E31" s="20">
        <f>SUM(E32)</f>
        <v>66659</v>
      </c>
      <c r="F31" s="7">
        <f t="shared" si="0"/>
        <v>0.44991529370473615</v>
      </c>
      <c r="G31" s="7">
        <f t="shared" si="1"/>
        <v>0.4500121854812522</v>
      </c>
      <c r="H31" s="7">
        <f t="shared" si="2"/>
        <v>0.9965510385006959</v>
      </c>
    </row>
    <row r="32" spans="1:8" ht="21" customHeight="1">
      <c r="A32" s="8" t="s">
        <v>0</v>
      </c>
      <c r="B32" s="21">
        <v>148159</v>
      </c>
      <c r="C32" s="21">
        <v>148127.1</v>
      </c>
      <c r="D32" s="21">
        <v>66889.7</v>
      </c>
      <c r="E32" s="21">
        <v>66659</v>
      </c>
      <c r="F32" s="9">
        <f t="shared" si="0"/>
        <v>0.44991529370473615</v>
      </c>
      <c r="G32" s="9">
        <f t="shared" si="1"/>
        <v>0.4500121854812522</v>
      </c>
      <c r="H32" s="9">
        <f t="shared" si="2"/>
        <v>0.9965510385006959</v>
      </c>
    </row>
    <row r="33" spans="1:8" ht="65.25" customHeight="1">
      <c r="A33" s="6" t="s">
        <v>18</v>
      </c>
      <c r="B33" s="20">
        <f>SUM(B34:B35)</f>
        <v>16598.4</v>
      </c>
      <c r="C33" s="20">
        <f>SUM(C34:C35)</f>
        <v>17219.8</v>
      </c>
      <c r="D33" s="20">
        <f>SUM(D34:D35)</f>
        <v>1463.1</v>
      </c>
      <c r="E33" s="20">
        <f>SUM(E34:E35)</f>
        <v>1463.1</v>
      </c>
      <c r="F33" s="7">
        <f t="shared" si="0"/>
        <v>0.08814705031810294</v>
      </c>
      <c r="G33" s="7">
        <f t="shared" si="1"/>
        <v>0.0849661436253615</v>
      </c>
      <c r="H33" s="7">
        <f t="shared" si="2"/>
        <v>1</v>
      </c>
    </row>
    <row r="34" spans="1:8" ht="13.5" customHeight="1">
      <c r="A34" s="8" t="s">
        <v>0</v>
      </c>
      <c r="B34" s="21">
        <v>9535.8</v>
      </c>
      <c r="C34" s="21">
        <v>9535.8</v>
      </c>
      <c r="D34" s="21">
        <v>1463.1</v>
      </c>
      <c r="E34" s="21">
        <v>1463.1</v>
      </c>
      <c r="F34" s="9">
        <f t="shared" si="0"/>
        <v>0.153432328698169</v>
      </c>
      <c r="G34" s="9">
        <f t="shared" si="1"/>
        <v>0.153432328698169</v>
      </c>
      <c r="H34" s="9">
        <f t="shared" si="2"/>
        <v>1</v>
      </c>
    </row>
    <row r="35" spans="1:8" ht="18" customHeight="1">
      <c r="A35" s="8" t="s">
        <v>2</v>
      </c>
      <c r="B35" s="21">
        <v>7062.6</v>
      </c>
      <c r="C35" s="21">
        <v>7684</v>
      </c>
      <c r="D35" s="21">
        <v>0</v>
      </c>
      <c r="E35" s="21">
        <v>0</v>
      </c>
      <c r="F35" s="9">
        <f>E35/B35</f>
        <v>0</v>
      </c>
      <c r="G35" s="9">
        <f>E35/C35</f>
        <v>0</v>
      </c>
      <c r="H35" s="30" t="e">
        <f>E35/D35</f>
        <v>#DIV/0!</v>
      </c>
    </row>
    <row r="36" spans="1:8" ht="57" customHeight="1">
      <c r="A36" s="6" t="s">
        <v>17</v>
      </c>
      <c r="B36" s="20">
        <f>SUM(B37:B40)</f>
        <v>754137.2</v>
      </c>
      <c r="C36" s="20">
        <f>SUM(C37:C40)</f>
        <v>798410.6</v>
      </c>
      <c r="D36" s="20">
        <f>SUM(D37:D40)</f>
        <v>304185</v>
      </c>
      <c r="E36" s="20">
        <f>SUM(E37:E40)</f>
        <v>302616.9</v>
      </c>
      <c r="F36" s="7">
        <f t="shared" si="0"/>
        <v>0.40127565647205843</v>
      </c>
      <c r="G36" s="7">
        <f t="shared" si="1"/>
        <v>0.37902415123246114</v>
      </c>
      <c r="H36" s="7">
        <f t="shared" si="2"/>
        <v>0.9948449134572711</v>
      </c>
    </row>
    <row r="37" spans="1:8" ht="18" customHeight="1">
      <c r="A37" s="8" t="s">
        <v>0</v>
      </c>
      <c r="B37" s="21">
        <v>696776.5</v>
      </c>
      <c r="C37" s="21">
        <v>721937.9</v>
      </c>
      <c r="D37" s="21">
        <v>294385</v>
      </c>
      <c r="E37" s="21">
        <v>294126.2</v>
      </c>
      <c r="F37" s="9">
        <f t="shared" si="0"/>
        <v>0.42212416750564924</v>
      </c>
      <c r="G37" s="9">
        <f t="shared" si="1"/>
        <v>0.4074120502608327</v>
      </c>
      <c r="H37" s="9">
        <f t="shared" si="2"/>
        <v>0.9991208791208792</v>
      </c>
    </row>
    <row r="38" spans="1:8" ht="13.5" customHeight="1">
      <c r="A38" s="8" t="s">
        <v>2</v>
      </c>
      <c r="B38" s="21">
        <v>57360.7</v>
      </c>
      <c r="C38" s="21">
        <v>66734.6</v>
      </c>
      <c r="D38" s="21">
        <v>9800</v>
      </c>
      <c r="E38" s="21">
        <v>8490.7</v>
      </c>
      <c r="F38" s="9">
        <f t="shared" si="0"/>
        <v>0.14802294951072775</v>
      </c>
      <c r="G38" s="9">
        <f t="shared" si="1"/>
        <v>0.12723085176205445</v>
      </c>
      <c r="H38" s="9">
        <f t="shared" si="2"/>
        <v>0.8663979591836736</v>
      </c>
    </row>
    <row r="39" spans="1:8" ht="18" customHeight="1">
      <c r="A39" s="8" t="s">
        <v>4</v>
      </c>
      <c r="B39" s="21">
        <v>0</v>
      </c>
      <c r="C39" s="21">
        <v>9738.1</v>
      </c>
      <c r="D39" s="21">
        <v>0</v>
      </c>
      <c r="E39" s="21">
        <v>0</v>
      </c>
      <c r="F39" s="9" t="e">
        <f>E39/B39</f>
        <v>#DIV/0!</v>
      </c>
      <c r="G39" s="9">
        <f>E39/C39</f>
        <v>0</v>
      </c>
      <c r="H39" s="30" t="e">
        <f>E39/D39</f>
        <v>#DIV/0!</v>
      </c>
    </row>
    <row r="40" spans="1:8" ht="18" customHeight="1" hidden="1">
      <c r="A40" s="8" t="s">
        <v>31</v>
      </c>
      <c r="B40" s="21"/>
      <c r="C40" s="25"/>
      <c r="D40" s="25"/>
      <c r="E40" s="25"/>
      <c r="F40" s="9" t="e">
        <f>E40/B40</f>
        <v>#DIV/0!</v>
      </c>
      <c r="G40" s="9" t="e">
        <f>E40/C40</f>
        <v>#DIV/0!</v>
      </c>
      <c r="H40" s="9" t="e">
        <f>E40/D40</f>
        <v>#DIV/0!</v>
      </c>
    </row>
    <row r="41" spans="1:8" ht="53.25" customHeight="1">
      <c r="A41" s="6" t="s">
        <v>16</v>
      </c>
      <c r="B41" s="20">
        <f>SUM(B42:B43)</f>
        <v>454545.5</v>
      </c>
      <c r="C41" s="20">
        <f>SUM(C42:C43)</f>
        <v>454545.5</v>
      </c>
      <c r="D41" s="20">
        <f>SUM(D42:D43)</f>
        <v>262590.9</v>
      </c>
      <c r="E41" s="20">
        <f>SUM(E42:E43)</f>
        <v>262590.9</v>
      </c>
      <c r="F41" s="7">
        <f t="shared" si="0"/>
        <v>0.5776999222300079</v>
      </c>
      <c r="G41" s="7">
        <f t="shared" si="1"/>
        <v>0.5776999222300079</v>
      </c>
      <c r="H41" s="7">
        <f t="shared" si="2"/>
        <v>1</v>
      </c>
    </row>
    <row r="42" spans="1:8" ht="18" customHeight="1">
      <c r="A42" s="8" t="s">
        <v>0</v>
      </c>
      <c r="B42" s="21">
        <v>4545.5</v>
      </c>
      <c r="C42" s="21">
        <v>4545.5</v>
      </c>
      <c r="D42" s="21">
        <v>2625.9</v>
      </c>
      <c r="E42" s="21">
        <v>2625.9</v>
      </c>
      <c r="F42" s="9">
        <f t="shared" si="0"/>
        <v>0.5776922230777692</v>
      </c>
      <c r="G42" s="9">
        <f t="shared" si="1"/>
        <v>0.5776922230777692</v>
      </c>
      <c r="H42" s="9">
        <f t="shared" si="2"/>
        <v>1</v>
      </c>
    </row>
    <row r="43" spans="1:8" ht="18" customHeight="1">
      <c r="A43" s="8" t="s">
        <v>2</v>
      </c>
      <c r="B43" s="21">
        <v>450000</v>
      </c>
      <c r="C43" s="21">
        <v>450000</v>
      </c>
      <c r="D43" s="21">
        <v>259965</v>
      </c>
      <c r="E43" s="21">
        <v>259965</v>
      </c>
      <c r="F43" s="9">
        <f t="shared" si="0"/>
        <v>0.5777</v>
      </c>
      <c r="G43" s="9">
        <f t="shared" si="1"/>
        <v>0.5777</v>
      </c>
      <c r="H43" s="9">
        <f t="shared" si="2"/>
        <v>1</v>
      </c>
    </row>
    <row r="44" spans="1:8" ht="42" customHeight="1">
      <c r="A44" s="6" t="s">
        <v>15</v>
      </c>
      <c r="B44" s="20">
        <f>SUM(B45)</f>
        <v>177121.9</v>
      </c>
      <c r="C44" s="20">
        <f>SUM(C45)</f>
        <v>92661.1</v>
      </c>
      <c r="D44" s="20">
        <f>SUM(D45)</f>
        <v>38223.6</v>
      </c>
      <c r="E44" s="20">
        <f>SUM(E45)</f>
        <v>38223.6</v>
      </c>
      <c r="F44" s="7">
        <f t="shared" si="0"/>
        <v>0.21580391809256788</v>
      </c>
      <c r="G44" s="7">
        <f t="shared" si="1"/>
        <v>0.41250967234362634</v>
      </c>
      <c r="H44" s="7">
        <f t="shared" si="2"/>
        <v>1</v>
      </c>
    </row>
    <row r="45" spans="1:8" ht="27" customHeight="1">
      <c r="A45" s="8" t="s">
        <v>0</v>
      </c>
      <c r="B45" s="21">
        <v>177121.9</v>
      </c>
      <c r="C45" s="21">
        <v>92661.1</v>
      </c>
      <c r="D45" s="21">
        <v>38223.6</v>
      </c>
      <c r="E45" s="21">
        <v>38223.6</v>
      </c>
      <c r="F45" s="9">
        <f t="shared" si="0"/>
        <v>0.21580391809256788</v>
      </c>
      <c r="G45" s="9">
        <f t="shared" si="1"/>
        <v>0.41250967234362634</v>
      </c>
      <c r="H45" s="9">
        <f t="shared" si="2"/>
        <v>1</v>
      </c>
    </row>
    <row r="46" spans="1:8" ht="45" customHeight="1">
      <c r="A46" s="6" t="s">
        <v>14</v>
      </c>
      <c r="B46" s="20">
        <f>SUM(B47:B48)</f>
        <v>228416</v>
      </c>
      <c r="C46" s="20">
        <f>SUM(C47:C48)</f>
        <v>329343.80000000005</v>
      </c>
      <c r="D46" s="20">
        <f>SUM(D47:D48)</f>
        <v>125134.9</v>
      </c>
      <c r="E46" s="20">
        <f>SUM(E47:E48)</f>
        <v>125134.9</v>
      </c>
      <c r="F46" s="7">
        <f t="shared" si="0"/>
        <v>0.5478377171476604</v>
      </c>
      <c r="G46" s="7">
        <f t="shared" si="1"/>
        <v>0.3799521958512654</v>
      </c>
      <c r="H46" s="7">
        <f t="shared" si="2"/>
        <v>1</v>
      </c>
    </row>
    <row r="47" spans="1:8" ht="18" customHeight="1">
      <c r="A47" s="8" t="s">
        <v>0</v>
      </c>
      <c r="B47" s="21">
        <v>160037.9</v>
      </c>
      <c r="C47" s="21">
        <v>172116.2</v>
      </c>
      <c r="D47" s="21">
        <v>76195.7</v>
      </c>
      <c r="E47" s="21">
        <v>76195.7</v>
      </c>
      <c r="F47" s="9">
        <f t="shared" si="0"/>
        <v>0.47611034636170557</v>
      </c>
      <c r="G47" s="9">
        <f t="shared" si="1"/>
        <v>0.44269917648658286</v>
      </c>
      <c r="H47" s="9">
        <f t="shared" si="2"/>
        <v>1</v>
      </c>
    </row>
    <row r="48" spans="1:8" ht="18" customHeight="1">
      <c r="A48" s="8" t="s">
        <v>2</v>
      </c>
      <c r="B48" s="21">
        <v>68378.1</v>
      </c>
      <c r="C48" s="21">
        <v>157227.6</v>
      </c>
      <c r="D48" s="21">
        <v>48939.2</v>
      </c>
      <c r="E48" s="21">
        <v>48939.2</v>
      </c>
      <c r="F48" s="9">
        <f t="shared" si="0"/>
        <v>0.7157145343318986</v>
      </c>
      <c r="G48" s="9">
        <f t="shared" si="1"/>
        <v>0.31126341685556475</v>
      </c>
      <c r="H48" s="9">
        <f t="shared" si="2"/>
        <v>1</v>
      </c>
    </row>
    <row r="49" spans="1:8" ht="42.75" customHeight="1">
      <c r="A49" s="6" t="s">
        <v>13</v>
      </c>
      <c r="B49" s="20">
        <f>SUM(B50:B51)</f>
        <v>15010</v>
      </c>
      <c r="C49" s="20">
        <f>SUM(C50:C51)</f>
        <v>14515.3</v>
      </c>
      <c r="D49" s="20">
        <f>SUM(D50:D51)</f>
        <v>482.1</v>
      </c>
      <c r="E49" s="20">
        <f>SUM(E50:E51)</f>
        <v>482.1</v>
      </c>
      <c r="F49" s="7">
        <f t="shared" si="0"/>
        <v>0.03211858760826116</v>
      </c>
      <c r="G49" s="7">
        <f t="shared" si="1"/>
        <v>0.03321323017781238</v>
      </c>
      <c r="H49" s="7">
        <f t="shared" si="2"/>
        <v>1</v>
      </c>
    </row>
    <row r="50" spans="1:8" ht="21" customHeight="1">
      <c r="A50" s="8" t="s">
        <v>0</v>
      </c>
      <c r="B50" s="21">
        <v>15010</v>
      </c>
      <c r="C50" s="21">
        <v>14515.3</v>
      </c>
      <c r="D50" s="21">
        <v>482.1</v>
      </c>
      <c r="E50" s="21">
        <v>482.1</v>
      </c>
      <c r="F50" s="9">
        <f t="shared" si="0"/>
        <v>0.03211858760826116</v>
      </c>
      <c r="G50" s="9">
        <f t="shared" si="1"/>
        <v>0.03321323017781238</v>
      </c>
      <c r="H50" s="9">
        <f t="shared" si="2"/>
        <v>1</v>
      </c>
    </row>
    <row r="51" spans="1:8" ht="21" customHeight="1" hidden="1">
      <c r="A51" s="8" t="s">
        <v>2</v>
      </c>
      <c r="B51" s="21"/>
      <c r="C51" s="25"/>
      <c r="D51" s="25"/>
      <c r="E51" s="25"/>
      <c r="F51" s="9" t="e">
        <f t="shared" si="0"/>
        <v>#DIV/0!</v>
      </c>
      <c r="G51" s="9" t="e">
        <f t="shared" si="1"/>
        <v>#DIV/0!</v>
      </c>
      <c r="H51" s="9" t="e">
        <f t="shared" si="2"/>
        <v>#DIV/0!</v>
      </c>
    </row>
    <row r="52" spans="1:8" ht="58.5" customHeight="1">
      <c r="A52" s="6" t="s">
        <v>12</v>
      </c>
      <c r="B52" s="20">
        <f>SUM(B53)</f>
        <v>3813.5</v>
      </c>
      <c r="C52" s="20">
        <f>SUM(C53)</f>
        <v>3813.5</v>
      </c>
      <c r="D52" s="20">
        <f>SUM(D53)</f>
        <v>0</v>
      </c>
      <c r="E52" s="20">
        <f>SUM(E53)</f>
        <v>0</v>
      </c>
      <c r="F52" s="7">
        <f>E52/B52</f>
        <v>0</v>
      </c>
      <c r="G52" s="7">
        <f>E52/C52</f>
        <v>0</v>
      </c>
      <c r="H52" s="29" t="e">
        <f>E52/D52</f>
        <v>#DIV/0!</v>
      </c>
    </row>
    <row r="53" spans="1:8" ht="24" customHeight="1">
      <c r="A53" s="8" t="s">
        <v>0</v>
      </c>
      <c r="B53" s="21">
        <v>3813.5</v>
      </c>
      <c r="C53" s="21">
        <v>3813.5</v>
      </c>
      <c r="D53" s="21">
        <v>0</v>
      </c>
      <c r="E53" s="21">
        <v>0</v>
      </c>
      <c r="F53" s="9">
        <f>E53/B53</f>
        <v>0</v>
      </c>
      <c r="G53" s="9">
        <f>E53/C53</f>
        <v>0</v>
      </c>
      <c r="H53" s="30" t="e">
        <f>E53/D53</f>
        <v>#DIV/0!</v>
      </c>
    </row>
    <row r="54" spans="1:8" ht="35.25" customHeight="1">
      <c r="A54" s="6" t="s">
        <v>11</v>
      </c>
      <c r="B54" s="20">
        <f>SUM(B55)</f>
        <v>19037.1</v>
      </c>
      <c r="C54" s="20">
        <f>SUM(C55)</f>
        <v>19037.1</v>
      </c>
      <c r="D54" s="20">
        <f>SUM(D55)</f>
        <v>5916.7</v>
      </c>
      <c r="E54" s="20">
        <f>SUM(E55)</f>
        <v>5916.7</v>
      </c>
      <c r="F54" s="7">
        <f t="shared" si="0"/>
        <v>0.31079838840999946</v>
      </c>
      <c r="G54" s="7">
        <f t="shared" si="1"/>
        <v>0.31079838840999946</v>
      </c>
      <c r="H54" s="7">
        <f t="shared" si="2"/>
        <v>1</v>
      </c>
    </row>
    <row r="55" spans="1:8" ht="19.5" customHeight="1">
      <c r="A55" s="8" t="s">
        <v>0</v>
      </c>
      <c r="B55" s="21">
        <v>19037.1</v>
      </c>
      <c r="C55" s="21">
        <v>19037.1</v>
      </c>
      <c r="D55" s="21">
        <v>5916.7</v>
      </c>
      <c r="E55" s="21">
        <v>5916.7</v>
      </c>
      <c r="F55" s="9">
        <f t="shared" si="0"/>
        <v>0.31079838840999946</v>
      </c>
      <c r="G55" s="9">
        <f t="shared" si="1"/>
        <v>0.31079838840999946</v>
      </c>
      <c r="H55" s="9">
        <f t="shared" si="2"/>
        <v>1</v>
      </c>
    </row>
    <row r="56" spans="1:8" ht="39" customHeight="1">
      <c r="A56" s="6" t="s">
        <v>10</v>
      </c>
      <c r="B56" s="20">
        <f>SUM(B57)</f>
        <v>50500.8</v>
      </c>
      <c r="C56" s="20">
        <f>SUM(C57)</f>
        <v>50986.9</v>
      </c>
      <c r="D56" s="20">
        <f>SUM(D57)</f>
        <v>18647.9</v>
      </c>
      <c r="E56" s="20">
        <f>SUM(E57)</f>
        <v>18647.9</v>
      </c>
      <c r="F56" s="7">
        <f t="shared" si="0"/>
        <v>0.36925949687925735</v>
      </c>
      <c r="G56" s="7">
        <f t="shared" si="1"/>
        <v>0.3657390427737321</v>
      </c>
      <c r="H56" s="7">
        <f t="shared" si="2"/>
        <v>1</v>
      </c>
    </row>
    <row r="57" spans="1:8" ht="18" customHeight="1">
      <c r="A57" s="8" t="s">
        <v>0</v>
      </c>
      <c r="B57" s="21">
        <v>50500.8</v>
      </c>
      <c r="C57" s="21">
        <v>50986.9</v>
      </c>
      <c r="D57" s="21">
        <v>18647.9</v>
      </c>
      <c r="E57" s="21">
        <v>18647.9</v>
      </c>
      <c r="F57" s="9">
        <f t="shared" si="0"/>
        <v>0.36925949687925735</v>
      </c>
      <c r="G57" s="9">
        <f t="shared" si="1"/>
        <v>0.3657390427737321</v>
      </c>
      <c r="H57" s="9">
        <f t="shared" si="2"/>
        <v>1</v>
      </c>
    </row>
    <row r="58" spans="1:8" ht="52.5" customHeight="1">
      <c r="A58" s="6" t="s">
        <v>9</v>
      </c>
      <c r="B58" s="20">
        <f>SUM(B59)</f>
        <v>134086.2</v>
      </c>
      <c r="C58" s="20">
        <f>SUM(C59)</f>
        <v>136792.1</v>
      </c>
      <c r="D58" s="20">
        <f>SUM(D59)</f>
        <v>50397.1</v>
      </c>
      <c r="E58" s="20">
        <f>SUM(E59)</f>
        <v>50397.1</v>
      </c>
      <c r="F58" s="7">
        <f t="shared" si="0"/>
        <v>0.37585597921337166</v>
      </c>
      <c r="G58" s="7">
        <f t="shared" si="1"/>
        <v>0.36842112958277556</v>
      </c>
      <c r="H58" s="7">
        <f t="shared" si="2"/>
        <v>1</v>
      </c>
    </row>
    <row r="59" spans="1:8" ht="17.25" customHeight="1">
      <c r="A59" s="8" t="s">
        <v>0</v>
      </c>
      <c r="B59" s="21">
        <v>134086.2</v>
      </c>
      <c r="C59" s="21">
        <v>136792.1</v>
      </c>
      <c r="D59" s="21">
        <v>50397.1</v>
      </c>
      <c r="E59" s="21">
        <v>50397.1</v>
      </c>
      <c r="F59" s="9">
        <f t="shared" si="0"/>
        <v>0.37585597921337166</v>
      </c>
      <c r="G59" s="9">
        <f t="shared" si="1"/>
        <v>0.36842112958277556</v>
      </c>
      <c r="H59" s="9">
        <f t="shared" si="2"/>
        <v>1</v>
      </c>
    </row>
    <row r="60" spans="1:8" ht="39.75" customHeight="1">
      <c r="A60" s="6" t="s">
        <v>8</v>
      </c>
      <c r="B60" s="20">
        <f>SUM(B61:B62)</f>
        <v>141380.2</v>
      </c>
      <c r="C60" s="20">
        <f>SUM(C61:C62)</f>
        <v>137533.2</v>
      </c>
      <c r="D60" s="20">
        <f>SUM(D61:D62)</f>
        <v>54830.7</v>
      </c>
      <c r="E60" s="20">
        <f>SUM(E61:E62)</f>
        <v>54830.7</v>
      </c>
      <c r="F60" s="7">
        <f t="shared" si="0"/>
        <v>0.3878244619826538</v>
      </c>
      <c r="G60" s="7">
        <f t="shared" si="1"/>
        <v>0.39867246599366546</v>
      </c>
      <c r="H60" s="7">
        <f t="shared" si="2"/>
        <v>1</v>
      </c>
    </row>
    <row r="61" spans="1:8" ht="19.5" customHeight="1">
      <c r="A61" s="8" t="s">
        <v>0</v>
      </c>
      <c r="B61" s="21">
        <v>117585.7</v>
      </c>
      <c r="C61" s="21">
        <v>117239.5</v>
      </c>
      <c r="D61" s="21">
        <v>54830.7</v>
      </c>
      <c r="E61" s="21">
        <v>54830.7</v>
      </c>
      <c r="F61" s="9">
        <f t="shared" si="0"/>
        <v>0.4663041509299175</v>
      </c>
      <c r="G61" s="9">
        <f t="shared" si="1"/>
        <v>0.4676811143002145</v>
      </c>
      <c r="H61" s="9">
        <f t="shared" si="2"/>
        <v>1</v>
      </c>
    </row>
    <row r="62" spans="1:8" ht="21" customHeight="1">
      <c r="A62" s="8" t="s">
        <v>2</v>
      </c>
      <c r="B62" s="21">
        <v>23794.5</v>
      </c>
      <c r="C62" s="21">
        <v>20293.7</v>
      </c>
      <c r="D62" s="21">
        <v>0</v>
      </c>
      <c r="E62" s="21">
        <v>0</v>
      </c>
      <c r="F62" s="9">
        <f>E62/B62</f>
        <v>0</v>
      </c>
      <c r="G62" s="9">
        <f>E62/C62</f>
        <v>0</v>
      </c>
      <c r="H62" s="30" t="e">
        <f>E62/D62</f>
        <v>#DIV/0!</v>
      </c>
    </row>
    <row r="63" spans="1:8" ht="40.5" customHeight="1">
      <c r="A63" s="6" t="s">
        <v>7</v>
      </c>
      <c r="B63" s="20">
        <f>SUM(B64:B65)</f>
        <v>30000</v>
      </c>
      <c r="C63" s="20">
        <f>SUM(C64:C65)</f>
        <v>30000</v>
      </c>
      <c r="D63" s="20">
        <f>SUM(D64:D65)</f>
        <v>6792.299999999999</v>
      </c>
      <c r="E63" s="20">
        <f>SUM(E64:E65)</f>
        <v>6792.299999999999</v>
      </c>
      <c r="F63" s="7">
        <f t="shared" si="0"/>
        <v>0.22640999999999997</v>
      </c>
      <c r="G63" s="7">
        <f t="shared" si="1"/>
        <v>0.22640999999999997</v>
      </c>
      <c r="H63" s="7">
        <f t="shared" si="2"/>
        <v>1</v>
      </c>
    </row>
    <row r="64" spans="1:8" ht="18.75" customHeight="1">
      <c r="A64" s="8" t="s">
        <v>0</v>
      </c>
      <c r="B64" s="21">
        <v>15000</v>
      </c>
      <c r="C64" s="21">
        <v>15000</v>
      </c>
      <c r="D64" s="21">
        <v>1698.1</v>
      </c>
      <c r="E64" s="21">
        <v>1698.1</v>
      </c>
      <c r="F64" s="9">
        <f t="shared" si="0"/>
        <v>0.11320666666666666</v>
      </c>
      <c r="G64" s="9">
        <f t="shared" si="1"/>
        <v>0.11320666666666666</v>
      </c>
      <c r="H64" s="9">
        <f t="shared" si="2"/>
        <v>1</v>
      </c>
    </row>
    <row r="65" spans="1:8" ht="18" customHeight="1">
      <c r="A65" s="8" t="s">
        <v>2</v>
      </c>
      <c r="B65" s="21">
        <v>15000</v>
      </c>
      <c r="C65" s="21">
        <v>15000</v>
      </c>
      <c r="D65" s="21">
        <v>5094.2</v>
      </c>
      <c r="E65" s="21">
        <v>5094.2</v>
      </c>
      <c r="F65" s="9">
        <f t="shared" si="0"/>
        <v>0.3396133333333333</v>
      </c>
      <c r="G65" s="9">
        <f t="shared" si="1"/>
        <v>0.3396133333333333</v>
      </c>
      <c r="H65" s="9">
        <f t="shared" si="2"/>
        <v>1</v>
      </c>
    </row>
    <row r="66" spans="1:8" ht="27.75" customHeight="1">
      <c r="A66" s="6" t="s">
        <v>6</v>
      </c>
      <c r="B66" s="20">
        <f>SUM(B67:B68)</f>
        <v>20928.5</v>
      </c>
      <c r="C66" s="20">
        <f>SUM(C67:C68)</f>
        <v>21528.5</v>
      </c>
      <c r="D66" s="20">
        <f>SUM(D67:D68)</f>
        <v>10310.699999999999</v>
      </c>
      <c r="E66" s="20">
        <f>SUM(E67:E68)</f>
        <v>10110.699999999999</v>
      </c>
      <c r="F66" s="7">
        <f t="shared" si="0"/>
        <v>0.48310676828248555</v>
      </c>
      <c r="G66" s="7">
        <f t="shared" si="1"/>
        <v>0.469642566830016</v>
      </c>
      <c r="H66" s="7">
        <f t="shared" si="2"/>
        <v>0.9806026748911325</v>
      </c>
    </row>
    <row r="67" spans="1:8" ht="15.75" customHeight="1">
      <c r="A67" s="8" t="s">
        <v>0</v>
      </c>
      <c r="B67" s="21">
        <v>18974.8</v>
      </c>
      <c r="C67" s="21">
        <v>19174.8</v>
      </c>
      <c r="D67" s="21">
        <v>9438.8</v>
      </c>
      <c r="E67" s="21">
        <v>9438.8</v>
      </c>
      <c r="F67" s="9">
        <f t="shared" si="0"/>
        <v>0.49743870818137736</v>
      </c>
      <c r="G67" s="9">
        <f t="shared" si="1"/>
        <v>0.49225024511337795</v>
      </c>
      <c r="H67" s="9">
        <f t="shared" si="2"/>
        <v>1</v>
      </c>
    </row>
    <row r="68" spans="1:8" ht="16.5" customHeight="1">
      <c r="A68" s="8" t="s">
        <v>2</v>
      </c>
      <c r="B68" s="21">
        <v>1953.7</v>
      </c>
      <c r="C68" s="21">
        <v>2353.7</v>
      </c>
      <c r="D68" s="21">
        <v>871.9</v>
      </c>
      <c r="E68" s="21">
        <v>671.9</v>
      </c>
      <c r="F68" s="9">
        <f>E68/B68</f>
        <v>0.34391155243896193</v>
      </c>
      <c r="G68" s="9">
        <f>E68/C68</f>
        <v>0.28546543739643965</v>
      </c>
      <c r="H68" s="9">
        <f>E68/D68</f>
        <v>0.7706158963183851</v>
      </c>
    </row>
    <row r="69" spans="1:8" ht="38.25" customHeight="1">
      <c r="A69" s="6" t="s">
        <v>5</v>
      </c>
      <c r="B69" s="20">
        <f>SUM(B70:B72)</f>
        <v>428942.8</v>
      </c>
      <c r="C69" s="20">
        <f>SUM(C70:C72)</f>
        <v>424961</v>
      </c>
      <c r="D69" s="20">
        <f>SUM(D70:D72)</f>
        <v>226172.69999999998</v>
      </c>
      <c r="E69" s="20">
        <f>SUM(E70:E72)</f>
        <v>225478.59999999998</v>
      </c>
      <c r="F69" s="7">
        <f t="shared" si="0"/>
        <v>0.5256612303551895</v>
      </c>
      <c r="G69" s="7">
        <f t="shared" si="1"/>
        <v>0.5305865714736175</v>
      </c>
      <c r="H69" s="7">
        <f t="shared" si="2"/>
        <v>0.9969311061856714</v>
      </c>
    </row>
    <row r="70" spans="1:8" ht="18" customHeight="1">
      <c r="A70" s="8" t="s">
        <v>0</v>
      </c>
      <c r="B70" s="21">
        <v>409522</v>
      </c>
      <c r="C70" s="21">
        <v>405018.7</v>
      </c>
      <c r="D70" s="21">
        <v>217238.3</v>
      </c>
      <c r="E70" s="21">
        <f>217096.3-461.7</f>
        <v>216634.59999999998</v>
      </c>
      <c r="F70" s="9">
        <f aca="true" t="shared" si="3" ref="F70:F82">E70/B70</f>
        <v>0.5289938025307553</v>
      </c>
      <c r="G70" s="9">
        <f aca="true" t="shared" si="4" ref="G70:G82">E70/C70</f>
        <v>0.5348755501906455</v>
      </c>
      <c r="H70" s="9">
        <f aca="true" t="shared" si="5" ref="H70:H82">E70/D70</f>
        <v>0.9972210241011829</v>
      </c>
    </row>
    <row r="71" spans="1:8" ht="15.75" customHeight="1">
      <c r="A71" s="8" t="s">
        <v>2</v>
      </c>
      <c r="B71" s="21">
        <v>11380.7</v>
      </c>
      <c r="C71" s="21">
        <v>11380.7</v>
      </c>
      <c r="D71" s="21">
        <v>4845</v>
      </c>
      <c r="E71" s="21">
        <v>4754.6</v>
      </c>
      <c r="F71" s="9">
        <f t="shared" si="3"/>
        <v>0.4177774653580184</v>
      </c>
      <c r="G71" s="9">
        <f t="shared" si="4"/>
        <v>0.4177774653580184</v>
      </c>
      <c r="H71" s="9">
        <f t="shared" si="5"/>
        <v>0.981341589267286</v>
      </c>
    </row>
    <row r="72" spans="1:8" ht="16.5" customHeight="1">
      <c r="A72" s="8" t="s">
        <v>4</v>
      </c>
      <c r="B72" s="21">
        <v>8040.1</v>
      </c>
      <c r="C72" s="21">
        <v>8561.6</v>
      </c>
      <c r="D72" s="21">
        <v>4089.4</v>
      </c>
      <c r="E72" s="21">
        <v>4089.4</v>
      </c>
      <c r="F72" s="9">
        <f t="shared" si="3"/>
        <v>0.5086255146080273</v>
      </c>
      <c r="G72" s="9">
        <f t="shared" si="4"/>
        <v>0.47764436553915157</v>
      </c>
      <c r="H72" s="9">
        <f t="shared" si="5"/>
        <v>1</v>
      </c>
    </row>
    <row r="73" spans="1:8" ht="40.5" customHeight="1">
      <c r="A73" s="6" t="s">
        <v>3</v>
      </c>
      <c r="B73" s="20">
        <f>SUM(B74:B75)</f>
        <v>15092.4</v>
      </c>
      <c r="C73" s="20">
        <f>SUM(C74:C75)</f>
        <v>25092.5</v>
      </c>
      <c r="D73" s="20">
        <f>SUM(D74:D75)</f>
        <v>4857.2</v>
      </c>
      <c r="E73" s="20">
        <f>SUM(E74:E75)</f>
        <v>3937.7999999999997</v>
      </c>
      <c r="F73" s="7">
        <f t="shared" si="3"/>
        <v>0.260912777291882</v>
      </c>
      <c r="G73" s="7">
        <f t="shared" si="4"/>
        <v>0.1569313539902361</v>
      </c>
      <c r="H73" s="7">
        <f t="shared" si="5"/>
        <v>0.8107139916000988</v>
      </c>
    </row>
    <row r="74" spans="1:8" ht="14.25" customHeight="1">
      <c r="A74" s="8" t="s">
        <v>0</v>
      </c>
      <c r="B74" s="21">
        <v>3300</v>
      </c>
      <c r="C74" s="21">
        <v>13300</v>
      </c>
      <c r="D74" s="21">
        <v>1171.6</v>
      </c>
      <c r="E74" s="21">
        <v>1171.6</v>
      </c>
      <c r="F74" s="9">
        <f t="shared" si="3"/>
        <v>0.35503030303030303</v>
      </c>
      <c r="G74" s="9">
        <f t="shared" si="4"/>
        <v>0.08809022556390977</v>
      </c>
      <c r="H74" s="9">
        <f t="shared" si="5"/>
        <v>1</v>
      </c>
    </row>
    <row r="75" spans="1:8" ht="14.25" customHeight="1">
      <c r="A75" s="8" t="s">
        <v>2</v>
      </c>
      <c r="B75" s="21">
        <v>11792.4</v>
      </c>
      <c r="C75" s="21">
        <v>11792.5</v>
      </c>
      <c r="D75" s="21">
        <v>3685.6</v>
      </c>
      <c r="E75" s="21">
        <v>2766.2</v>
      </c>
      <c r="F75" s="9">
        <f t="shared" si="3"/>
        <v>0.2345748108951528</v>
      </c>
      <c r="G75" s="9">
        <f t="shared" si="4"/>
        <v>0.23457282170871316</v>
      </c>
      <c r="H75" s="9">
        <f t="shared" si="5"/>
        <v>0.7505426524853483</v>
      </c>
    </row>
    <row r="76" spans="1:8" ht="13.5" customHeight="1">
      <c r="A76" s="6" t="s">
        <v>1</v>
      </c>
      <c r="B76" s="20">
        <f>SUM(B77)</f>
        <v>42098.7</v>
      </c>
      <c r="C76" s="20">
        <f>SUM(C77)</f>
        <v>42098.7</v>
      </c>
      <c r="D76" s="20">
        <f>SUM(D77)</f>
        <v>20252.1</v>
      </c>
      <c r="E76" s="20">
        <f>SUM(E77)</f>
        <v>20252.1</v>
      </c>
      <c r="F76" s="7">
        <f t="shared" si="3"/>
        <v>0.4810623605954578</v>
      </c>
      <c r="G76" s="7">
        <f t="shared" si="4"/>
        <v>0.4810623605954578</v>
      </c>
      <c r="H76" s="7">
        <f t="shared" si="5"/>
        <v>1</v>
      </c>
    </row>
    <row r="77" spans="1:8" ht="14.25" customHeight="1" thickBot="1">
      <c r="A77" s="10" t="s">
        <v>0</v>
      </c>
      <c r="B77" s="23">
        <v>42098.7</v>
      </c>
      <c r="C77" s="26">
        <v>42098.7</v>
      </c>
      <c r="D77" s="26">
        <v>20252.1</v>
      </c>
      <c r="E77" s="26">
        <v>20252.1</v>
      </c>
      <c r="F77" s="11">
        <f t="shared" si="3"/>
        <v>0.4810623605954578</v>
      </c>
      <c r="G77" s="11">
        <f t="shared" si="4"/>
        <v>0.4810623605954578</v>
      </c>
      <c r="H77" s="11">
        <f t="shared" si="5"/>
        <v>1</v>
      </c>
    </row>
    <row r="78" spans="1:8" ht="16.5" customHeight="1" thickBot="1">
      <c r="A78" s="12" t="s">
        <v>32</v>
      </c>
      <c r="B78" s="22">
        <f>B5+B7+B9+B13+B20+B24+B27+B31+B33+B36+B41+B44+B46+B49+B52+B54+B56+B58+B60+B63+B66+B69+B73+B76+B16</f>
        <v>8283701.1000000015</v>
      </c>
      <c r="C78" s="22">
        <f>C5+C7+C9+C13+C20+C24+C27+C31+C33+C36+C41+C44+C46+C49+C52+C54+C56+C58+C60+C63+C66+C69+C73+C76+C16</f>
        <v>8907873.299999997</v>
      </c>
      <c r="D78" s="22">
        <f>D5+D7+D9+D13+D20+D24+D27+D31+D33+D36+D41+D44+D46+D49+D52+D54+D56+D58+D60+D63+D66+D69+D73+D76+D16</f>
        <v>3744831.700000001</v>
      </c>
      <c r="E78" s="22">
        <f>E5+E7+E9+E13+E20+E24+E27+E31+E33+E36+E41+E44+E46+E49+E52+E54+E56+E58+E60+E63+E66+E69+E73+E76+E16</f>
        <v>3722519.4000000004</v>
      </c>
      <c r="F78" s="13">
        <f t="shared" si="3"/>
        <v>0.44937876862795056</v>
      </c>
      <c r="G78" s="13">
        <f t="shared" si="4"/>
        <v>0.417890923527168</v>
      </c>
      <c r="H78" s="13">
        <f t="shared" si="5"/>
        <v>0.9940418417201498</v>
      </c>
    </row>
    <row r="79" spans="1:8" ht="18.75" customHeight="1">
      <c r="A79" s="14" t="s">
        <v>33</v>
      </c>
      <c r="B79" s="24">
        <f>B78-B76</f>
        <v>8241602.400000001</v>
      </c>
      <c r="C79" s="28">
        <f>C78-C76</f>
        <v>8865774.599999998</v>
      </c>
      <c r="D79" s="28">
        <f>D78-D76</f>
        <v>3724579.600000001</v>
      </c>
      <c r="E79" s="28">
        <f>E78-E76</f>
        <v>3702267.3000000003</v>
      </c>
      <c r="F79" s="15">
        <f t="shared" si="3"/>
        <v>0.44921692655302076</v>
      </c>
      <c r="G79" s="15">
        <f t="shared" si="4"/>
        <v>0.4175909570270376</v>
      </c>
      <c r="H79" s="15">
        <f t="shared" si="5"/>
        <v>0.9940094447169284</v>
      </c>
    </row>
    <row r="80" spans="1:8" ht="15.75" customHeight="1">
      <c r="A80" s="8" t="s">
        <v>0</v>
      </c>
      <c r="B80" s="21">
        <f>B6+B8+B10+B14+B17+B21+B25+B28+B32+B34+B37+B42+B45+B47+B50+B53+B55+B57+B59+B61+B64+B67+B70+B74</f>
        <v>3559334.8</v>
      </c>
      <c r="C80" s="21">
        <f>C6+C8+C10+C14+C17+C21+C25+C28+C32+C34+C37+C42+C45+C47+C50+C53+C55+C57+C59+C61+C64+C67+C70+C74</f>
        <v>3592816.8000000007</v>
      </c>
      <c r="D80" s="21">
        <f>D6+D8+D10+D14+D17+D21+D25+D28+D32+D34+D37+D42+D45+D47+D50+D53+D55+D57+D59+D61+D64+D67+D70+D74</f>
        <v>1637347.7000000002</v>
      </c>
      <c r="E80" s="21">
        <f>E6+E8+E10+E14+E17+E21+E25+E28+E32+E34+E37+E42+E45+E47+E50+E53+E55+E57+E59+E61+E64+E67+E70+E74</f>
        <v>1633912.4000000004</v>
      </c>
      <c r="F80" s="9">
        <f t="shared" si="3"/>
        <v>0.4590499325885276</v>
      </c>
      <c r="G80" s="9">
        <f t="shared" si="4"/>
        <v>0.4547719772408101</v>
      </c>
      <c r="H80" s="9">
        <f t="shared" si="5"/>
        <v>0.9979019117320043</v>
      </c>
    </row>
    <row r="81" spans="1:8" ht="15" customHeight="1">
      <c r="A81" s="8" t="s">
        <v>2</v>
      </c>
      <c r="B81" s="21">
        <f>B11+B15+B18+B22+B26+B29+B35+B38+B43+B48+B51+B65+B68+B71+B75+B62</f>
        <v>4657368.300000001</v>
      </c>
      <c r="C81" s="21">
        <f>C11+C15+C18+C22+C26+C29+C35+C38+C43+C48+C51+C65+C68+C71+C75+C62</f>
        <v>5237944.1</v>
      </c>
      <c r="D81" s="21">
        <f>D11+D15+D18+D22+D26+D29+D35+D38+D43+D48+D51+D65+D68+D71+D75+D62</f>
        <v>2081366.2</v>
      </c>
      <c r="E81" s="21">
        <f>E11+E15+E18+E22+E26+E29+E35+E38+E43+E48+E51+E65+E68+E71+E75+E62</f>
        <v>2062489.2</v>
      </c>
      <c r="F81" s="9">
        <f t="shared" si="3"/>
        <v>0.44284434194306677</v>
      </c>
      <c r="G81" s="9">
        <f t="shared" si="4"/>
        <v>0.39375929956946276</v>
      </c>
      <c r="H81" s="9">
        <f t="shared" si="5"/>
        <v>0.9909304763380898</v>
      </c>
    </row>
    <row r="82" spans="1:8" ht="13.5" customHeight="1">
      <c r="A82" s="8" t="s">
        <v>4</v>
      </c>
      <c r="B82" s="21">
        <f>B12+B19+B23+B30+B39+B72</f>
        <v>24899.300000000003</v>
      </c>
      <c r="C82" s="21">
        <f>C12+C19+C23+C30+C39+C72</f>
        <v>35013.7</v>
      </c>
      <c r="D82" s="21">
        <f>D12+D19+D23+D30+D39+D72</f>
        <v>5865.7</v>
      </c>
      <c r="E82" s="21">
        <f>E12+E19+E23+E30+E39+E72</f>
        <v>5865.7</v>
      </c>
      <c r="F82" s="9">
        <f t="shared" si="3"/>
        <v>0.235576903768379</v>
      </c>
      <c r="G82" s="9">
        <f t="shared" si="4"/>
        <v>0.16752585416565516</v>
      </c>
      <c r="H82" s="9">
        <f t="shared" si="5"/>
        <v>1</v>
      </c>
    </row>
    <row r="83" spans="1:8" ht="18.75" customHeight="1">
      <c r="A83" s="3"/>
      <c r="B83" s="2"/>
      <c r="C83" s="2"/>
      <c r="D83" s="2"/>
      <c r="E83" s="27"/>
      <c r="F83" s="3"/>
      <c r="G83" s="3"/>
      <c r="H83" s="3"/>
    </row>
    <row r="84" spans="1:8" ht="12" customHeight="1">
      <c r="A84" s="2"/>
      <c r="B84" s="2"/>
      <c r="C84" s="2"/>
      <c r="D84" s="2"/>
      <c r="E84" s="27"/>
      <c r="F84" s="3"/>
      <c r="G84" s="3"/>
      <c r="H84" s="3"/>
    </row>
    <row r="85" spans="1:8" ht="12" customHeight="1">
      <c r="A85" s="2"/>
      <c r="B85" s="2"/>
      <c r="C85" s="2"/>
      <c r="D85" s="2"/>
      <c r="E85" s="27"/>
      <c r="F85" s="3"/>
      <c r="G85" s="3"/>
      <c r="H85" s="3"/>
    </row>
    <row r="86" spans="1:8" ht="12.75" customHeight="1">
      <c r="A86" s="3"/>
      <c r="B86" s="2"/>
      <c r="C86" s="2"/>
      <c r="D86" s="2"/>
      <c r="E86" s="27"/>
      <c r="F86" s="3"/>
      <c r="G86" s="3"/>
      <c r="H86" s="3"/>
    </row>
    <row r="87" ht="12.75">
      <c r="E87" s="27"/>
    </row>
    <row r="88" ht="12.75">
      <c r="E88" s="27"/>
    </row>
  </sheetData>
  <sheetProtection/>
  <mergeCells count="1">
    <mergeCell ref="A2:H2"/>
  </mergeCells>
  <printOptions horizontalCentered="1"/>
  <pageMargins left="0.3937007874015748" right="0.1968503937007874" top="0.46" bottom="0.35" header="0" footer="0.24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PavlovskayaTA</dc:creator>
  <cp:keywords/>
  <dc:description/>
  <cp:lastModifiedBy>Павловская Татьяна Александровна</cp:lastModifiedBy>
  <cp:lastPrinted>2019-07-19T05:11:30Z</cp:lastPrinted>
  <dcterms:created xsi:type="dcterms:W3CDTF">2019-02-11T12:05:23Z</dcterms:created>
  <dcterms:modified xsi:type="dcterms:W3CDTF">2019-08-14T09:24:54Z</dcterms:modified>
  <cp:category/>
  <cp:version/>
  <cp:contentType/>
  <cp:contentStatus/>
</cp:coreProperties>
</file>