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01.07.2020" sheetId="1" r:id="rId1"/>
  </sheets>
  <definedNames>
    <definedName name="_xlnm.Print_Titles" localSheetId="0">'01.07.2020'!$4:$4</definedName>
    <definedName name="_xlnm.Print_Area" localSheetId="0">'01.07.2020'!$A$1:$H$88</definedName>
  </definedNames>
  <calcPr fullCalcOnLoad="1"/>
</workbook>
</file>

<file path=xl/sharedStrings.xml><?xml version="1.0" encoding="utf-8"?>
<sst xmlns="http://schemas.openxmlformats.org/spreadsheetml/2006/main" count="99" uniqueCount="46">
  <si>
    <t>Местный бюджет</t>
  </si>
  <si>
    <t>Непрограммные расходы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</si>
  <si>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</si>
  <si>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</si>
  <si>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</si>
  <si>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</si>
  <si>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Процент исполнения к уточненному плану</t>
  </si>
  <si>
    <t>ОСТАТКИ СРЕДСТВ из бюджета округа</t>
  </si>
  <si>
    <t>МП в социальной сфере</t>
  </si>
  <si>
    <t>Программные расходы в т.ч.</t>
  </si>
  <si>
    <t>МП в жкх</t>
  </si>
  <si>
    <t>МП в сфере развития отраслей экономики</t>
  </si>
  <si>
    <t>МП в иных сферах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</si>
  <si>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</si>
  <si>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</si>
  <si>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</si>
  <si>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 xml:space="preserve">Кассовый план план на отчетный период </t>
  </si>
  <si>
    <t>Исполнено за отчетный период</t>
  </si>
  <si>
    <t>Процент исполнения к кассовому плану</t>
  </si>
  <si>
    <t>Программные расходы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</si>
  <si>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</si>
  <si>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</si>
  <si>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</si>
  <si>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</si>
  <si>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</si>
  <si>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</si>
  <si>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</si>
  <si>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</si>
  <si>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</si>
  <si>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</si>
  <si>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</si>
  <si>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</si>
  <si>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</si>
  <si>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</si>
  <si>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 xml:space="preserve">Муниципальная программа "Содействие развитию садоводческих, огороднических и дачных некоммерческих объединений граждан в городе Ханты-Мансийске"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</si>
  <si>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</si>
  <si>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</si>
  <si>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</si>
  <si>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</si>
  <si>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</si>
  <si>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</si>
  <si>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</si>
  <si>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</si>
  <si>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</si>
  <si>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</si>
  <si>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июля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</si>
</sst>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2" applyNumberFormat="1" applyFont="1" applyFill="1" applyBorder="1" applyAlignment="1" applyProtection="1">
      <alignment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/>
      <protection hidden="1"/>
    </xf>
    <xf numFmtId="17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 horizontal="center" vertical="center"/>
      <protection hidden="1"/>
    </xf>
    <xf numFmtId="175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2" xfId="52" applyNumberFormat="1" applyFont="1" applyFill="1" applyBorder="1" applyAlignment="1" applyProtection="1">
      <alignment horizontal="center" vertical="center"/>
      <protection hidden="1"/>
    </xf>
    <xf numFmtId="172" fontId="4" fillId="0" borderId="13" xfId="52" applyNumberFormat="1" applyFont="1" applyFill="1" applyBorder="1" applyAlignment="1" applyProtection="1">
      <alignment horizontal="center"/>
      <protection hidden="1"/>
    </xf>
    <xf numFmtId="173" fontId="4" fillId="0" borderId="13" xfId="52" applyNumberFormat="1" applyFont="1" applyFill="1" applyBorder="1" applyAlignment="1" applyProtection="1">
      <alignment horizontal="center" vertical="center"/>
      <protection hidden="1"/>
    </xf>
    <xf numFmtId="172" fontId="4" fillId="0" borderId="14" xfId="52" applyNumberFormat="1" applyFont="1" applyFill="1" applyBorder="1" applyAlignment="1" applyProtection="1">
      <alignment horizontal="center" vertical="center"/>
      <protection hidden="1"/>
    </xf>
    <xf numFmtId="173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0" xfId="52" applyNumberFormat="1" applyFont="1" applyFill="1" applyBorder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15" xfId="52" applyFont="1" applyBorder="1" applyAlignment="1">
      <alignment vertical="center" wrapText="1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horizontal="center" vertical="center"/>
      <protection hidden="1"/>
    </xf>
    <xf numFmtId="177" fontId="3" fillId="0" borderId="10" xfId="52" applyNumberFormat="1" applyFont="1" applyFill="1" applyBorder="1" applyAlignment="1" applyProtection="1">
      <alignment horizontal="center" vertical="center"/>
      <protection hidden="1"/>
    </xf>
    <xf numFmtId="177" fontId="4" fillId="0" borderId="13" xfId="52" applyNumberFormat="1" applyFont="1" applyFill="1" applyBorder="1" applyAlignment="1" applyProtection="1">
      <alignment horizontal="center" vertical="center"/>
      <protection hidden="1"/>
    </xf>
    <xf numFmtId="177" fontId="3" fillId="0" borderId="12" xfId="52" applyNumberFormat="1" applyFont="1" applyFill="1" applyBorder="1" applyAlignment="1" applyProtection="1">
      <alignment horizontal="center" vertical="center"/>
      <protection hidden="1"/>
    </xf>
    <xf numFmtId="177" fontId="4" fillId="0" borderId="14" xfId="52" applyNumberFormat="1" applyFont="1" applyFill="1" applyBorder="1" applyAlignment="1" applyProtection="1">
      <alignment horizontal="center" vertical="center"/>
      <protection hidden="1"/>
    </xf>
    <xf numFmtId="180" fontId="3" fillId="0" borderId="0" xfId="52" applyNumberFormat="1" applyFont="1" applyProtection="1">
      <alignment/>
      <protection hidden="1"/>
    </xf>
    <xf numFmtId="180" fontId="3" fillId="0" borderId="0" xfId="52" applyNumberFormat="1" applyFont="1">
      <alignment/>
      <protection/>
    </xf>
    <xf numFmtId="180" fontId="3" fillId="0" borderId="0" xfId="52" applyNumberFormat="1" applyFont="1" applyBorder="1" applyProtection="1">
      <alignment/>
      <protection hidden="1"/>
    </xf>
    <xf numFmtId="180" fontId="4" fillId="0" borderId="0" xfId="52" applyNumberFormat="1" applyFont="1" applyProtection="1">
      <alignment/>
      <protection hidden="1"/>
    </xf>
    <xf numFmtId="177" fontId="3" fillId="0" borderId="16" xfId="52" applyNumberFormat="1" applyFont="1" applyFill="1" applyBorder="1" applyAlignment="1" applyProtection="1">
      <alignment horizontal="center" vertical="center"/>
      <protection hidden="1"/>
    </xf>
    <xf numFmtId="177" fontId="4" fillId="0" borderId="17" xfId="52" applyNumberFormat="1" applyFont="1" applyFill="1" applyBorder="1" applyAlignment="1" applyProtection="1">
      <alignment horizontal="center" vertical="center"/>
      <protection hidden="1"/>
    </xf>
    <xf numFmtId="179" fontId="4" fillId="0" borderId="0" xfId="52" applyNumberFormat="1" applyFont="1" applyFill="1" applyAlignment="1" applyProtection="1">
      <alignment/>
      <protection hidden="1"/>
    </xf>
    <xf numFmtId="177" fontId="3" fillId="0" borderId="0" xfId="52" applyNumberFormat="1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showGridLines="0" tabSelected="1" zoomScaleSheetLayoutView="100" zoomScalePageLayoutView="0" workbookViewId="0" topLeftCell="A75">
      <selection activeCell="G97" sqref="G97"/>
    </sheetView>
  </sheetViews>
  <sheetFormatPr defaultColWidth="9.140625" defaultRowHeight="15"/>
  <cols>
    <col min="1" max="1" width="44.00390625" style="16" customWidth="1"/>
    <col min="2" max="2" width="13.28125" style="17" customWidth="1"/>
    <col min="3" max="4" width="16.8515625" style="17" customWidth="1"/>
    <col min="5" max="5" width="16.28125" style="17" customWidth="1"/>
    <col min="6" max="6" width="15.421875" style="16" customWidth="1"/>
    <col min="7" max="8" width="16.00390625" style="16" customWidth="1"/>
    <col min="9" max="9" width="16.7109375" style="29" customWidth="1"/>
    <col min="10" max="10" width="15.57421875" style="29" customWidth="1"/>
    <col min="11" max="248" width="9.140625" style="16" customWidth="1"/>
    <col min="249" max="16384" width="9.140625" style="16" customWidth="1"/>
  </cols>
  <sheetData>
    <row r="1" spans="1:9" ht="15.75" customHeight="1">
      <c r="A1" s="1"/>
      <c r="B1" s="2"/>
      <c r="C1" s="2"/>
      <c r="D1" s="2"/>
      <c r="E1" s="2"/>
      <c r="F1" s="3"/>
      <c r="G1" s="4"/>
      <c r="H1" s="4"/>
      <c r="I1" s="28"/>
    </row>
    <row r="2" spans="1:9" ht="40.5" customHeight="1">
      <c r="A2" s="36" t="s">
        <v>45</v>
      </c>
      <c r="B2" s="36"/>
      <c r="C2" s="36"/>
      <c r="D2" s="36"/>
      <c r="E2" s="36"/>
      <c r="F2" s="36"/>
      <c r="G2" s="36"/>
      <c r="H2" s="36"/>
      <c r="I2" s="28"/>
    </row>
    <row r="3" spans="1:9" ht="15">
      <c r="A3" s="21" t="s">
        <v>13</v>
      </c>
      <c r="B3" s="2"/>
      <c r="C3" s="2"/>
      <c r="D3" s="2"/>
      <c r="E3" s="2"/>
      <c r="F3" s="3"/>
      <c r="G3" s="4"/>
      <c r="H3" s="4"/>
      <c r="I3" s="28"/>
    </row>
    <row r="4" spans="1:9" ht="57" customHeight="1">
      <c r="A4" s="5" t="s">
        <v>4</v>
      </c>
      <c r="B4" s="22" t="s">
        <v>14</v>
      </c>
      <c r="C4" s="22" t="s">
        <v>15</v>
      </c>
      <c r="D4" s="22" t="s">
        <v>16</v>
      </c>
      <c r="E4" s="22" t="s">
        <v>17</v>
      </c>
      <c r="F4" s="22" t="s">
        <v>5</v>
      </c>
      <c r="G4" s="22" t="s">
        <v>6</v>
      </c>
      <c r="H4" s="22" t="s">
        <v>18</v>
      </c>
      <c r="I4" s="28"/>
    </row>
    <row r="5" spans="1:10" ht="45" customHeight="1">
      <c r="A5" s="6" t="s">
        <v>20</v>
      </c>
      <c r="B5" s="23">
        <f>B6+B7</f>
        <v>2897.6</v>
      </c>
      <c r="C5" s="23">
        <f>C6+C7</f>
        <v>2897.6</v>
      </c>
      <c r="D5" s="23">
        <f>D6+D7</f>
        <v>0</v>
      </c>
      <c r="E5" s="23">
        <f>E6+E7</f>
        <v>0</v>
      </c>
      <c r="F5" s="7">
        <f>E5/B5</f>
        <v>0</v>
      </c>
      <c r="G5" s="7">
        <f>E5/C5</f>
        <v>0</v>
      </c>
      <c r="H5" s="7" t="e">
        <f>E5/D5</f>
        <v>#DIV/0!</v>
      </c>
      <c r="I5" s="30">
        <f>C5-D5</f>
        <v>2897.6</v>
      </c>
      <c r="J5" s="29">
        <f>D5-E5</f>
        <v>0</v>
      </c>
    </row>
    <row r="6" spans="1:10" ht="23.25" customHeight="1">
      <c r="A6" s="8" t="s">
        <v>0</v>
      </c>
      <c r="B6" s="24">
        <v>2897.6</v>
      </c>
      <c r="C6" s="24">
        <v>2897.6</v>
      </c>
      <c r="D6" s="24">
        <v>0</v>
      </c>
      <c r="E6" s="24">
        <v>0</v>
      </c>
      <c r="F6" s="9">
        <f>E6/B6</f>
        <v>0</v>
      </c>
      <c r="G6" s="9">
        <f>E6/C6</f>
        <v>0</v>
      </c>
      <c r="H6" s="9" t="e">
        <f>E6/D6</f>
        <v>#DIV/0!</v>
      </c>
      <c r="I6" s="30">
        <f aca="true" t="shared" si="0" ref="I6:I75">C6-D6</f>
        <v>2897.6</v>
      </c>
      <c r="J6" s="29">
        <f aca="true" t="shared" si="1" ref="J6:J75">D6-E6</f>
        <v>0</v>
      </c>
    </row>
    <row r="7" spans="1:9" ht="23.25" customHeight="1" hidden="1">
      <c r="A7" s="8" t="s">
        <v>3</v>
      </c>
      <c r="B7" s="24"/>
      <c r="C7" s="24"/>
      <c r="D7" s="24"/>
      <c r="E7" s="24"/>
      <c r="F7" s="9" t="e">
        <f>E7/B7</f>
        <v>#DIV/0!</v>
      </c>
      <c r="G7" s="9" t="e">
        <f>E7/C7</f>
        <v>#DIV/0!</v>
      </c>
      <c r="H7" s="9" t="e">
        <f>E7/D7</f>
        <v>#DIV/0!</v>
      </c>
      <c r="I7" s="30"/>
    </row>
    <row r="8" spans="1:10" ht="48.75" customHeight="1" hidden="1">
      <c r="A8" s="6" t="s">
        <v>21</v>
      </c>
      <c r="B8" s="23">
        <f>B9</f>
        <v>0</v>
      </c>
      <c r="C8" s="23">
        <f>C9</f>
        <v>0</v>
      </c>
      <c r="D8" s="23">
        <f>D9</f>
        <v>0</v>
      </c>
      <c r="E8" s="23">
        <f>E9</f>
        <v>0</v>
      </c>
      <c r="F8" s="7" t="e">
        <f aca="true" t="shared" si="2" ref="F8:F75">E8/B8</f>
        <v>#DIV/0!</v>
      </c>
      <c r="G8" s="7" t="e">
        <f aca="true" t="shared" si="3" ref="G8:G75">E8/C8</f>
        <v>#DIV/0!</v>
      </c>
      <c r="H8" s="7" t="e">
        <f aca="true" t="shared" si="4" ref="H8:H75">E8/D8</f>
        <v>#DIV/0!</v>
      </c>
      <c r="I8" s="30">
        <f t="shared" si="0"/>
        <v>0</v>
      </c>
      <c r="J8" s="29">
        <f t="shared" si="1"/>
        <v>0</v>
      </c>
    </row>
    <row r="9" spans="1:10" ht="24.75" customHeight="1" hidden="1">
      <c r="A9" s="8" t="s">
        <v>0</v>
      </c>
      <c r="B9" s="24"/>
      <c r="C9" s="24"/>
      <c r="D9" s="24"/>
      <c r="E9" s="24"/>
      <c r="F9" s="9" t="e">
        <f t="shared" si="2"/>
        <v>#DIV/0!</v>
      </c>
      <c r="G9" s="9" t="e">
        <f t="shared" si="3"/>
        <v>#DIV/0!</v>
      </c>
      <c r="H9" s="9" t="e">
        <f t="shared" si="4"/>
        <v>#DIV/0!</v>
      </c>
      <c r="I9" s="30">
        <f t="shared" si="0"/>
        <v>0</v>
      </c>
      <c r="J9" s="29">
        <f t="shared" si="1"/>
        <v>0</v>
      </c>
    </row>
    <row r="10" spans="1:10" ht="54.75" customHeight="1">
      <c r="A10" s="6" t="s">
        <v>22</v>
      </c>
      <c r="B10" s="23">
        <f>SUM(B11:B13)</f>
        <v>12051.5</v>
      </c>
      <c r="C10" s="23">
        <f>SUM(C11:C13)</f>
        <v>12051.5</v>
      </c>
      <c r="D10" s="23">
        <f>SUM(D11:D13)</f>
        <v>2214.3</v>
      </c>
      <c r="E10" s="23">
        <f>SUM(E11:E13)</f>
        <v>2214.2000000000003</v>
      </c>
      <c r="F10" s="7">
        <f t="shared" si="2"/>
        <v>0.1837281666182633</v>
      </c>
      <c r="G10" s="7">
        <f t="shared" si="3"/>
        <v>0.1837281666182633</v>
      </c>
      <c r="H10" s="7">
        <f t="shared" si="4"/>
        <v>0.9999548390010388</v>
      </c>
      <c r="I10" s="30">
        <f t="shared" si="0"/>
        <v>9837.2</v>
      </c>
      <c r="J10" s="29">
        <f t="shared" si="1"/>
        <v>0.09999999999990905</v>
      </c>
    </row>
    <row r="11" spans="1:10" ht="23.25" customHeight="1">
      <c r="A11" s="8" t="s">
        <v>0</v>
      </c>
      <c r="B11" s="24">
        <v>7416.2</v>
      </c>
      <c r="C11" s="24">
        <v>7416.2</v>
      </c>
      <c r="D11" s="24">
        <v>386.3</v>
      </c>
      <c r="E11" s="24">
        <v>386.3</v>
      </c>
      <c r="F11" s="9">
        <f t="shared" si="2"/>
        <v>0.052088670747822335</v>
      </c>
      <c r="G11" s="9">
        <f t="shared" si="3"/>
        <v>0.052088670747822335</v>
      </c>
      <c r="H11" s="9">
        <f t="shared" si="4"/>
        <v>1</v>
      </c>
      <c r="I11" s="30">
        <f t="shared" si="0"/>
        <v>7029.9</v>
      </c>
      <c r="J11" s="29">
        <f t="shared" si="1"/>
        <v>0</v>
      </c>
    </row>
    <row r="12" spans="1:10" ht="18" customHeight="1">
      <c r="A12" s="8" t="s">
        <v>2</v>
      </c>
      <c r="B12" s="24">
        <v>4607.2</v>
      </c>
      <c r="C12" s="24">
        <v>4607.2</v>
      </c>
      <c r="D12" s="24">
        <v>1828</v>
      </c>
      <c r="E12" s="24">
        <v>1827.9</v>
      </c>
      <c r="F12" s="9">
        <f t="shared" si="2"/>
        <v>0.39674856745962844</v>
      </c>
      <c r="G12" s="9">
        <f t="shared" si="3"/>
        <v>0.39674856745962844</v>
      </c>
      <c r="H12" s="9">
        <f t="shared" si="4"/>
        <v>0.999945295404814</v>
      </c>
      <c r="I12" s="30">
        <f t="shared" si="0"/>
        <v>2779.2</v>
      </c>
      <c r="J12" s="29">
        <f t="shared" si="1"/>
        <v>0.09999999999990905</v>
      </c>
    </row>
    <row r="13" spans="1:10" ht="13.5" customHeight="1">
      <c r="A13" s="8" t="s">
        <v>3</v>
      </c>
      <c r="B13" s="24">
        <v>28.1</v>
      </c>
      <c r="C13" s="24">
        <v>28.1</v>
      </c>
      <c r="D13" s="24">
        <v>0</v>
      </c>
      <c r="E13" s="24">
        <v>0</v>
      </c>
      <c r="F13" s="9">
        <f>E13/B13</f>
        <v>0</v>
      </c>
      <c r="G13" s="9">
        <f>E13/C13</f>
        <v>0</v>
      </c>
      <c r="H13" s="9" t="e">
        <f>E13/D13</f>
        <v>#DIV/0!</v>
      </c>
      <c r="I13" s="30">
        <f t="shared" si="0"/>
        <v>28.1</v>
      </c>
      <c r="J13" s="29">
        <f t="shared" si="1"/>
        <v>0</v>
      </c>
    </row>
    <row r="14" spans="1:10" ht="35.25" customHeight="1" hidden="1">
      <c r="A14" s="6" t="s">
        <v>23</v>
      </c>
      <c r="B14" s="23">
        <f>SUM(B15:B16)</f>
        <v>0</v>
      </c>
      <c r="C14" s="23">
        <f>SUM(C15:C16)</f>
        <v>0</v>
      </c>
      <c r="D14" s="23">
        <f>SUM(D15:D16)</f>
        <v>0</v>
      </c>
      <c r="E14" s="23">
        <f>SUM(E15:E16)</f>
        <v>0</v>
      </c>
      <c r="F14" s="7" t="e">
        <f t="shared" si="2"/>
        <v>#DIV/0!</v>
      </c>
      <c r="G14" s="7" t="e">
        <f t="shared" si="3"/>
        <v>#DIV/0!</v>
      </c>
      <c r="H14" s="7" t="e">
        <f t="shared" si="4"/>
        <v>#DIV/0!</v>
      </c>
      <c r="I14" s="30">
        <f t="shared" si="0"/>
        <v>0</v>
      </c>
      <c r="J14" s="29">
        <f t="shared" si="1"/>
        <v>0</v>
      </c>
    </row>
    <row r="15" spans="1:10" s="17" customFormat="1" ht="13.5" customHeight="1" hidden="1">
      <c r="A15" s="8" t="s">
        <v>0</v>
      </c>
      <c r="B15" s="24"/>
      <c r="C15" s="24"/>
      <c r="D15" s="24"/>
      <c r="E15" s="24"/>
      <c r="F15" s="9" t="e">
        <f t="shared" si="2"/>
        <v>#DIV/0!</v>
      </c>
      <c r="G15" s="9" t="e">
        <f t="shared" si="3"/>
        <v>#DIV/0!</v>
      </c>
      <c r="H15" s="9" t="e">
        <f t="shared" si="4"/>
        <v>#DIV/0!</v>
      </c>
      <c r="I15" s="30">
        <f t="shared" si="0"/>
        <v>0</v>
      </c>
      <c r="J15" s="29">
        <f t="shared" si="1"/>
        <v>0</v>
      </c>
    </row>
    <row r="16" spans="1:10" ht="18" customHeight="1" hidden="1">
      <c r="A16" s="8" t="s">
        <v>2</v>
      </c>
      <c r="B16" s="24"/>
      <c r="C16" s="24"/>
      <c r="D16" s="24"/>
      <c r="E16" s="24"/>
      <c r="F16" s="9" t="e">
        <f t="shared" si="2"/>
        <v>#DIV/0!</v>
      </c>
      <c r="G16" s="9" t="e">
        <f t="shared" si="3"/>
        <v>#DIV/0!</v>
      </c>
      <c r="H16" s="9" t="e">
        <f t="shared" si="4"/>
        <v>#DIV/0!</v>
      </c>
      <c r="I16" s="30">
        <f t="shared" si="0"/>
        <v>0</v>
      </c>
      <c r="J16" s="29">
        <f t="shared" si="1"/>
        <v>0</v>
      </c>
    </row>
    <row r="17" spans="1:10" ht="39" customHeight="1">
      <c r="A17" s="6" t="s">
        <v>24</v>
      </c>
      <c r="B17" s="23">
        <f>SUM(B18:B20)</f>
        <v>497435.79999999993</v>
      </c>
      <c r="C17" s="23">
        <f>SUM(C18:C20)</f>
        <v>214118.7</v>
      </c>
      <c r="D17" s="23">
        <f>SUM(D18:D20)</f>
        <v>101562.70000000001</v>
      </c>
      <c r="E17" s="23">
        <f>SUM(E18:E20)</f>
        <v>100647.90000000001</v>
      </c>
      <c r="F17" s="7">
        <f t="shared" si="2"/>
        <v>0.20233344684881954</v>
      </c>
      <c r="G17" s="7">
        <f t="shared" si="3"/>
        <v>0.47005656208448865</v>
      </c>
      <c r="H17" s="7">
        <f t="shared" si="4"/>
        <v>0.99099275619888</v>
      </c>
      <c r="I17" s="30">
        <f t="shared" si="0"/>
        <v>112556</v>
      </c>
      <c r="J17" s="29">
        <f t="shared" si="1"/>
        <v>914.8000000000029</v>
      </c>
    </row>
    <row r="18" spans="1:10" ht="21" customHeight="1">
      <c r="A18" s="8" t="s">
        <v>0</v>
      </c>
      <c r="B18" s="24">
        <v>209031.4</v>
      </c>
      <c r="C18" s="24">
        <v>209031.4</v>
      </c>
      <c r="D18" s="24">
        <v>100345.6</v>
      </c>
      <c r="E18" s="24">
        <v>100345.6</v>
      </c>
      <c r="F18" s="9">
        <f t="shared" si="2"/>
        <v>0.4800503656388466</v>
      </c>
      <c r="G18" s="9">
        <f t="shared" si="3"/>
        <v>0.4800503656388466</v>
      </c>
      <c r="H18" s="9">
        <f t="shared" si="4"/>
        <v>1</v>
      </c>
      <c r="I18" s="30">
        <f t="shared" si="0"/>
        <v>108685.79999999999</v>
      </c>
      <c r="J18" s="29">
        <f t="shared" si="1"/>
        <v>0</v>
      </c>
    </row>
    <row r="19" spans="1:10" ht="21" customHeight="1">
      <c r="A19" s="8" t="s">
        <v>2</v>
      </c>
      <c r="B19" s="24">
        <v>288200.8</v>
      </c>
      <c r="C19" s="24">
        <v>4883.7</v>
      </c>
      <c r="D19" s="24">
        <v>1217.1</v>
      </c>
      <c r="E19" s="24">
        <v>302.3</v>
      </c>
      <c r="F19" s="9">
        <f t="shared" si="2"/>
        <v>0.0010489214464359572</v>
      </c>
      <c r="G19" s="9">
        <f t="shared" si="3"/>
        <v>0.06189978909433422</v>
      </c>
      <c r="H19" s="9">
        <f t="shared" si="4"/>
        <v>0.24837729028017422</v>
      </c>
      <c r="I19" s="30">
        <f t="shared" si="0"/>
        <v>3666.6</v>
      </c>
      <c r="J19" s="29">
        <f t="shared" si="1"/>
        <v>914.8</v>
      </c>
    </row>
    <row r="20" spans="1:10" ht="21" customHeight="1">
      <c r="A20" s="8" t="s">
        <v>3</v>
      </c>
      <c r="B20" s="24">
        <v>203.6</v>
      </c>
      <c r="C20" s="24">
        <v>203.6</v>
      </c>
      <c r="D20" s="24">
        <v>0</v>
      </c>
      <c r="E20" s="24">
        <v>0</v>
      </c>
      <c r="F20" s="9">
        <f>E20/B20</f>
        <v>0</v>
      </c>
      <c r="G20" s="9">
        <f>E20/C20</f>
        <v>0</v>
      </c>
      <c r="H20" s="9" t="e">
        <f>E20/D20</f>
        <v>#DIV/0!</v>
      </c>
      <c r="I20" s="30">
        <f t="shared" si="0"/>
        <v>203.6</v>
      </c>
      <c r="J20" s="29">
        <f t="shared" si="1"/>
        <v>0</v>
      </c>
    </row>
    <row r="21" spans="1:10" ht="40.5" customHeight="1">
      <c r="A21" s="6" t="s">
        <v>25</v>
      </c>
      <c r="B21" s="23">
        <f>SUM(B22:B24)</f>
        <v>193291</v>
      </c>
      <c r="C21" s="23">
        <f>SUM(C22:C24)</f>
        <v>193705</v>
      </c>
      <c r="D21" s="23">
        <f>SUM(D22:D24)</f>
        <v>100246</v>
      </c>
      <c r="E21" s="23">
        <f>SUM(E22:E24)</f>
        <v>99832</v>
      </c>
      <c r="F21" s="7">
        <f t="shared" si="2"/>
        <v>0.5164855063091401</v>
      </c>
      <c r="G21" s="7">
        <f t="shared" si="3"/>
        <v>0.5153816370253737</v>
      </c>
      <c r="H21" s="7">
        <f t="shared" si="4"/>
        <v>0.9958701594078567</v>
      </c>
      <c r="I21" s="30">
        <f t="shared" si="0"/>
        <v>93459</v>
      </c>
      <c r="J21" s="29">
        <f t="shared" si="1"/>
        <v>414</v>
      </c>
    </row>
    <row r="22" spans="1:10" ht="19.5" customHeight="1">
      <c r="A22" s="8" t="s">
        <v>0</v>
      </c>
      <c r="B22" s="24">
        <v>192566.4</v>
      </c>
      <c r="C22" s="24">
        <v>192566.4</v>
      </c>
      <c r="D22" s="24">
        <v>99429.9</v>
      </c>
      <c r="E22" s="24">
        <v>99429.9</v>
      </c>
      <c r="F22" s="9">
        <f t="shared" si="2"/>
        <v>0.5163408569719328</v>
      </c>
      <c r="G22" s="9">
        <f t="shared" si="3"/>
        <v>0.5163408569719328</v>
      </c>
      <c r="H22" s="9">
        <f t="shared" si="4"/>
        <v>1</v>
      </c>
      <c r="I22" s="30">
        <f t="shared" si="0"/>
        <v>93136.5</v>
      </c>
      <c r="J22" s="29">
        <f t="shared" si="1"/>
        <v>0</v>
      </c>
    </row>
    <row r="23" spans="1:10" ht="13.5" customHeight="1">
      <c r="A23" s="8" t="s">
        <v>2</v>
      </c>
      <c r="B23" s="24">
        <v>724.6</v>
      </c>
      <c r="C23" s="24">
        <v>1138.6</v>
      </c>
      <c r="D23" s="24">
        <v>816.1</v>
      </c>
      <c r="E23" s="24">
        <v>402.1</v>
      </c>
      <c r="F23" s="9">
        <f>E23/B23</f>
        <v>0.5549268561965223</v>
      </c>
      <c r="G23" s="9">
        <f>E23/C23</f>
        <v>0.353152994906025</v>
      </c>
      <c r="H23" s="9">
        <f>E23/D23</f>
        <v>0.49270922681043994</v>
      </c>
      <c r="I23" s="30">
        <f t="shared" si="0"/>
        <v>322.4999999999999</v>
      </c>
      <c r="J23" s="29">
        <f t="shared" si="1"/>
        <v>414</v>
      </c>
    </row>
    <row r="24" spans="1:10" ht="18" customHeight="1" hidden="1">
      <c r="A24" s="8" t="s">
        <v>3</v>
      </c>
      <c r="B24" s="24"/>
      <c r="C24" s="24"/>
      <c r="D24" s="24"/>
      <c r="E24" s="24"/>
      <c r="F24" s="9" t="e">
        <f>E24/B24</f>
        <v>#DIV/0!</v>
      </c>
      <c r="G24" s="9" t="e">
        <f>E24/C24</f>
        <v>#DIV/0!</v>
      </c>
      <c r="H24" s="9" t="e">
        <f>E24/D24</f>
        <v>#DIV/0!</v>
      </c>
      <c r="I24" s="30">
        <f t="shared" si="0"/>
        <v>0</v>
      </c>
      <c r="J24" s="29">
        <f t="shared" si="1"/>
        <v>0</v>
      </c>
    </row>
    <row r="25" spans="1:10" ht="47.25" customHeight="1">
      <c r="A25" s="6" t="s">
        <v>26</v>
      </c>
      <c r="B25" s="23">
        <f>SUM(B26:B29)</f>
        <v>6042800.4</v>
      </c>
      <c r="C25" s="23">
        <f>SUM(C26:C29)</f>
        <v>6284085.7</v>
      </c>
      <c r="D25" s="23">
        <f>SUM(D26:D29)</f>
        <v>2512274.5</v>
      </c>
      <c r="E25" s="23">
        <f>SUM(E26:E29)</f>
        <v>2493408.1</v>
      </c>
      <c r="F25" s="7">
        <f>E25/B25</f>
        <v>0.41262460034258286</v>
      </c>
      <c r="G25" s="7">
        <f t="shared" si="3"/>
        <v>0.3967813647099052</v>
      </c>
      <c r="H25" s="7">
        <f t="shared" si="4"/>
        <v>0.9924903110707051</v>
      </c>
      <c r="I25" s="30">
        <f t="shared" si="0"/>
        <v>3771811.2</v>
      </c>
      <c r="J25" s="29">
        <f t="shared" si="1"/>
        <v>18866.399999999907</v>
      </c>
    </row>
    <row r="26" spans="1:10" ht="21" customHeight="1">
      <c r="A26" s="8" t="s">
        <v>0</v>
      </c>
      <c r="B26" s="24">
        <v>1151467.5</v>
      </c>
      <c r="C26" s="24">
        <v>1167974.4</v>
      </c>
      <c r="D26" s="24">
        <v>512324.4</v>
      </c>
      <c r="E26" s="24">
        <v>511763.6</v>
      </c>
      <c r="F26" s="9">
        <f t="shared" si="2"/>
        <v>0.44444467603297527</v>
      </c>
      <c r="G26" s="9">
        <f t="shared" si="3"/>
        <v>0.43816337070401545</v>
      </c>
      <c r="H26" s="9">
        <f t="shared" si="4"/>
        <v>0.9989053810437293</v>
      </c>
      <c r="I26" s="30">
        <f t="shared" si="0"/>
        <v>655649.9999999999</v>
      </c>
      <c r="J26" s="29">
        <f t="shared" si="1"/>
        <v>560.8000000000466</v>
      </c>
    </row>
    <row r="27" spans="1:10" ht="18" customHeight="1">
      <c r="A27" s="8" t="s">
        <v>2</v>
      </c>
      <c r="B27" s="24">
        <v>4891332.9</v>
      </c>
      <c r="C27" s="24">
        <v>5086035.1</v>
      </c>
      <c r="D27" s="24">
        <v>1999950.1</v>
      </c>
      <c r="E27" s="24">
        <v>1981644.5</v>
      </c>
      <c r="F27" s="9">
        <f t="shared" si="2"/>
        <v>0.4051338439875969</v>
      </c>
      <c r="G27" s="9">
        <f t="shared" si="3"/>
        <v>0.38962462134797304</v>
      </c>
      <c r="H27" s="9">
        <f t="shared" si="4"/>
        <v>0.9908469716319421</v>
      </c>
      <c r="I27" s="30">
        <f t="shared" si="0"/>
        <v>3086084.9999999995</v>
      </c>
      <c r="J27" s="29">
        <f t="shared" si="1"/>
        <v>18305.600000000093</v>
      </c>
    </row>
    <row r="28" spans="1:9" ht="18" customHeight="1" hidden="1">
      <c r="A28" s="8" t="s">
        <v>3</v>
      </c>
      <c r="B28" s="24"/>
      <c r="C28" s="24"/>
      <c r="D28" s="24"/>
      <c r="E28" s="24"/>
      <c r="F28" s="9" t="e">
        <f>E28/B28</f>
        <v>#DIV/0!</v>
      </c>
      <c r="G28" s="9" t="e">
        <f>E28/C28</f>
        <v>#DIV/0!</v>
      </c>
      <c r="H28" s="9" t="e">
        <f>E28/D28</f>
        <v>#DIV/0!</v>
      </c>
      <c r="I28" s="30"/>
    </row>
    <row r="29" spans="1:9" ht="18" customHeight="1">
      <c r="A29" s="8" t="s">
        <v>3</v>
      </c>
      <c r="B29" s="24">
        <v>0</v>
      </c>
      <c r="C29" s="24">
        <v>30076.2</v>
      </c>
      <c r="D29" s="24">
        <v>0</v>
      </c>
      <c r="E29" s="24">
        <v>0</v>
      </c>
      <c r="F29" s="9" t="e">
        <f>E29/B29</f>
        <v>#DIV/0!</v>
      </c>
      <c r="G29" s="9">
        <f>E29/C29</f>
        <v>0</v>
      </c>
      <c r="H29" s="9" t="e">
        <f>E29/D29</f>
        <v>#DIV/0!</v>
      </c>
      <c r="I29" s="30"/>
    </row>
    <row r="30" spans="1:10" ht="49.5" customHeight="1">
      <c r="A30" s="6" t="s">
        <v>27</v>
      </c>
      <c r="B30" s="23">
        <f>SUM(B31:B33)</f>
        <v>225604.80000000002</v>
      </c>
      <c r="C30" s="23">
        <f>SUM(C31:C33)</f>
        <v>581162.7</v>
      </c>
      <c r="D30" s="23">
        <f>SUM(D31:D33)</f>
        <v>79676.7</v>
      </c>
      <c r="E30" s="23">
        <f>SUM(E31:E33)</f>
        <v>79603.8</v>
      </c>
      <c r="F30" s="7">
        <f t="shared" si="2"/>
        <v>0.35284621603795663</v>
      </c>
      <c r="G30" s="7">
        <f t="shared" si="3"/>
        <v>0.13697334670652472</v>
      </c>
      <c r="H30" s="7">
        <f t="shared" si="4"/>
        <v>0.9990850524682875</v>
      </c>
      <c r="I30" s="30">
        <f t="shared" si="0"/>
        <v>501485.99999999994</v>
      </c>
      <c r="J30" s="29">
        <f t="shared" si="1"/>
        <v>72.89999999999418</v>
      </c>
    </row>
    <row r="31" spans="1:10" ht="13.5" customHeight="1">
      <c r="A31" s="8" t="s">
        <v>0</v>
      </c>
      <c r="B31" s="24">
        <v>38426.5</v>
      </c>
      <c r="C31" s="24">
        <v>44796.6</v>
      </c>
      <c r="D31" s="24">
        <v>7588.5</v>
      </c>
      <c r="E31" s="24">
        <v>7523.8</v>
      </c>
      <c r="F31" s="9">
        <f t="shared" si="2"/>
        <v>0.19579717122298415</v>
      </c>
      <c r="G31" s="9">
        <f t="shared" si="3"/>
        <v>0.1679547108485912</v>
      </c>
      <c r="H31" s="9">
        <f t="shared" si="4"/>
        <v>0.9914739408315214</v>
      </c>
      <c r="I31" s="30">
        <f t="shared" si="0"/>
        <v>37208.1</v>
      </c>
      <c r="J31" s="29">
        <f t="shared" si="1"/>
        <v>64.69999999999982</v>
      </c>
    </row>
    <row r="32" spans="1:10" ht="18" customHeight="1">
      <c r="A32" s="8" t="s">
        <v>2</v>
      </c>
      <c r="B32" s="24">
        <v>172245.1</v>
      </c>
      <c r="C32" s="24">
        <v>352773.2</v>
      </c>
      <c r="D32" s="24">
        <v>55869.3</v>
      </c>
      <c r="E32" s="24">
        <v>55861.1</v>
      </c>
      <c r="F32" s="9">
        <f t="shared" si="2"/>
        <v>0.32431169304671076</v>
      </c>
      <c r="G32" s="9">
        <f t="shared" si="3"/>
        <v>0.15834847998657495</v>
      </c>
      <c r="H32" s="9">
        <f t="shared" si="4"/>
        <v>0.9998532288752499</v>
      </c>
      <c r="I32" s="30">
        <f t="shared" si="0"/>
        <v>296903.9</v>
      </c>
      <c r="J32" s="29">
        <f t="shared" si="1"/>
        <v>8.200000000004366</v>
      </c>
    </row>
    <row r="33" spans="1:10" ht="13.5" customHeight="1">
      <c r="A33" s="8" t="s">
        <v>3</v>
      </c>
      <c r="B33" s="24">
        <v>14933.2</v>
      </c>
      <c r="C33" s="24">
        <v>183592.9</v>
      </c>
      <c r="D33" s="24">
        <v>16218.9</v>
      </c>
      <c r="E33" s="24">
        <v>16218.9</v>
      </c>
      <c r="F33" s="9">
        <f t="shared" si="2"/>
        <v>1.0860967508638468</v>
      </c>
      <c r="G33" s="9">
        <f t="shared" si="3"/>
        <v>0.0883416515562421</v>
      </c>
      <c r="H33" s="9">
        <f t="shared" si="4"/>
        <v>1</v>
      </c>
      <c r="I33" s="30">
        <f t="shared" si="0"/>
        <v>167374</v>
      </c>
      <c r="J33" s="29">
        <f t="shared" si="1"/>
        <v>0</v>
      </c>
    </row>
    <row r="34" spans="1:10" ht="66" customHeight="1">
      <c r="A34" s="6" t="s">
        <v>28</v>
      </c>
      <c r="B34" s="23">
        <f>SUM(B35:B36)</f>
        <v>171043</v>
      </c>
      <c r="C34" s="23">
        <f>SUM(C35:C36)</f>
        <v>164672.8</v>
      </c>
      <c r="D34" s="23">
        <f>SUM(D35:D36)</f>
        <v>66805.5</v>
      </c>
      <c r="E34" s="23">
        <f>SUM(E35:E36)</f>
        <v>66500.1</v>
      </c>
      <c r="F34" s="7">
        <f t="shared" si="2"/>
        <v>0.3887917073484446</v>
      </c>
      <c r="G34" s="7">
        <f t="shared" si="3"/>
        <v>0.4038317196282568</v>
      </c>
      <c r="H34" s="7">
        <f t="shared" si="4"/>
        <v>0.9954285201068775</v>
      </c>
      <c r="I34" s="30">
        <f t="shared" si="0"/>
        <v>97867.29999999999</v>
      </c>
      <c r="J34" s="29">
        <f t="shared" si="1"/>
        <v>305.3999999999942</v>
      </c>
    </row>
    <row r="35" spans="1:10" ht="21" customHeight="1">
      <c r="A35" s="8" t="s">
        <v>0</v>
      </c>
      <c r="B35" s="24">
        <v>171043</v>
      </c>
      <c r="C35" s="24">
        <v>164672.8</v>
      </c>
      <c r="D35" s="24">
        <v>66805.5</v>
      </c>
      <c r="E35" s="24">
        <v>66500.1</v>
      </c>
      <c r="F35" s="9">
        <f t="shared" si="2"/>
        <v>0.3887917073484446</v>
      </c>
      <c r="G35" s="9">
        <f t="shared" si="3"/>
        <v>0.4038317196282568</v>
      </c>
      <c r="H35" s="9">
        <f t="shared" si="4"/>
        <v>0.9954285201068775</v>
      </c>
      <c r="I35" s="30">
        <f t="shared" si="0"/>
        <v>97867.29999999999</v>
      </c>
      <c r="J35" s="29">
        <f t="shared" si="1"/>
        <v>305.3999999999942</v>
      </c>
    </row>
    <row r="36" spans="1:10" ht="21" customHeight="1" hidden="1">
      <c r="A36" s="8" t="s">
        <v>3</v>
      </c>
      <c r="B36" s="24"/>
      <c r="C36" s="24"/>
      <c r="D36" s="24"/>
      <c r="E36" s="24"/>
      <c r="F36" s="9" t="e">
        <f t="shared" si="2"/>
        <v>#DIV/0!</v>
      </c>
      <c r="G36" s="9" t="e">
        <f t="shared" si="3"/>
        <v>#DIV/0!</v>
      </c>
      <c r="H36" s="9" t="e">
        <f t="shared" si="4"/>
        <v>#DIV/0!</v>
      </c>
      <c r="I36" s="30">
        <f t="shared" si="0"/>
        <v>0</v>
      </c>
      <c r="J36" s="29">
        <f t="shared" si="1"/>
        <v>0</v>
      </c>
    </row>
    <row r="37" spans="1:10" ht="65.25" customHeight="1">
      <c r="A37" s="6" t="s">
        <v>29</v>
      </c>
      <c r="B37" s="23">
        <f>SUM(B38:B39)</f>
        <v>17507</v>
      </c>
      <c r="C37" s="23">
        <f>SUM(C38:C39)</f>
        <v>19553.1</v>
      </c>
      <c r="D37" s="23">
        <f>SUM(D38:D39)</f>
        <v>1009</v>
      </c>
      <c r="E37" s="23">
        <f>SUM(E38:E39)</f>
        <v>1009</v>
      </c>
      <c r="F37" s="7">
        <f t="shared" si="2"/>
        <v>0.05763408922145428</v>
      </c>
      <c r="G37" s="7">
        <f t="shared" si="3"/>
        <v>0.051603070612844006</v>
      </c>
      <c r="H37" s="7">
        <f t="shared" si="4"/>
        <v>1</v>
      </c>
      <c r="I37" s="30">
        <f t="shared" si="0"/>
        <v>18544.1</v>
      </c>
      <c r="J37" s="29">
        <f t="shared" si="1"/>
        <v>0</v>
      </c>
    </row>
    <row r="38" spans="1:10" ht="13.5" customHeight="1">
      <c r="A38" s="8" t="s">
        <v>0</v>
      </c>
      <c r="B38" s="24">
        <v>9717.5</v>
      </c>
      <c r="C38" s="24">
        <v>11763.6</v>
      </c>
      <c r="D38" s="24">
        <v>1009</v>
      </c>
      <c r="E38" s="24">
        <v>1009</v>
      </c>
      <c r="F38" s="9">
        <f t="shared" si="2"/>
        <v>0.10383329045536403</v>
      </c>
      <c r="G38" s="9">
        <f t="shared" si="3"/>
        <v>0.08577306266789078</v>
      </c>
      <c r="H38" s="9">
        <f t="shared" si="4"/>
        <v>1</v>
      </c>
      <c r="I38" s="30">
        <f t="shared" si="0"/>
        <v>10754.6</v>
      </c>
      <c r="J38" s="29">
        <f t="shared" si="1"/>
        <v>0</v>
      </c>
    </row>
    <row r="39" spans="1:10" ht="18" customHeight="1">
      <c r="A39" s="8" t="s">
        <v>2</v>
      </c>
      <c r="B39" s="24">
        <v>7789.5</v>
      </c>
      <c r="C39" s="24">
        <v>7789.5</v>
      </c>
      <c r="D39" s="24">
        <v>0</v>
      </c>
      <c r="E39" s="24">
        <v>0</v>
      </c>
      <c r="F39" s="9">
        <f>E39/B39</f>
        <v>0</v>
      </c>
      <c r="G39" s="9">
        <f>E39/C39</f>
        <v>0</v>
      </c>
      <c r="H39" s="9" t="e">
        <f>E39/D39</f>
        <v>#DIV/0!</v>
      </c>
      <c r="I39" s="30">
        <f t="shared" si="0"/>
        <v>7789.5</v>
      </c>
      <c r="J39" s="29">
        <f t="shared" si="1"/>
        <v>0</v>
      </c>
    </row>
    <row r="40" spans="1:10" ht="57" customHeight="1">
      <c r="A40" s="6" t="s">
        <v>30</v>
      </c>
      <c r="B40" s="23">
        <f>SUM(B41:B44)</f>
        <v>1194309.5</v>
      </c>
      <c r="C40" s="23">
        <f>SUM(C41:C44)</f>
        <v>1422579.6</v>
      </c>
      <c r="D40" s="23">
        <f>SUM(D41:D44)</f>
        <v>413338.7</v>
      </c>
      <c r="E40" s="23">
        <f>SUM(E41:E44)</f>
        <v>412838.6</v>
      </c>
      <c r="F40" s="7">
        <f t="shared" si="2"/>
        <v>0.34567136910490953</v>
      </c>
      <c r="G40" s="7">
        <f t="shared" si="3"/>
        <v>0.29020421774640937</v>
      </c>
      <c r="H40" s="7">
        <f t="shared" si="4"/>
        <v>0.998790096354394</v>
      </c>
      <c r="I40" s="30">
        <f t="shared" si="0"/>
        <v>1009240.9000000001</v>
      </c>
      <c r="J40" s="29">
        <f t="shared" si="1"/>
        <v>500.1000000000349</v>
      </c>
    </row>
    <row r="41" spans="1:10" ht="18" customHeight="1">
      <c r="A41" s="8" t="s">
        <v>0</v>
      </c>
      <c r="B41" s="24">
        <v>784914.3</v>
      </c>
      <c r="C41" s="24">
        <v>796728.2</v>
      </c>
      <c r="D41" s="24">
        <v>376150.5</v>
      </c>
      <c r="E41" s="24">
        <v>375893.5</v>
      </c>
      <c r="F41" s="9">
        <f t="shared" si="2"/>
        <v>0.47889750511616364</v>
      </c>
      <c r="G41" s="9">
        <f t="shared" si="3"/>
        <v>0.47179640434466863</v>
      </c>
      <c r="H41" s="9">
        <f t="shared" si="4"/>
        <v>0.9993167628382789</v>
      </c>
      <c r="I41" s="30">
        <f t="shared" si="0"/>
        <v>420577.69999999995</v>
      </c>
      <c r="J41" s="29">
        <f t="shared" si="1"/>
        <v>257</v>
      </c>
    </row>
    <row r="42" spans="1:10" ht="13.5" customHeight="1">
      <c r="A42" s="8" t="s">
        <v>2</v>
      </c>
      <c r="B42" s="24">
        <v>400507.7</v>
      </c>
      <c r="C42" s="24">
        <v>616963.9</v>
      </c>
      <c r="D42" s="24">
        <v>37188.2</v>
      </c>
      <c r="E42" s="24">
        <v>36945.1</v>
      </c>
      <c r="F42" s="9">
        <f t="shared" si="2"/>
        <v>0.092245667186923</v>
      </c>
      <c r="G42" s="9">
        <f t="shared" si="3"/>
        <v>0.05988210979605127</v>
      </c>
      <c r="H42" s="9">
        <f t="shared" si="4"/>
        <v>0.9934629801926418</v>
      </c>
      <c r="I42" s="30">
        <f t="shared" si="0"/>
        <v>579775.7000000001</v>
      </c>
      <c r="J42" s="29">
        <f t="shared" si="1"/>
        <v>243.09999999999854</v>
      </c>
    </row>
    <row r="43" spans="1:10" ht="18" customHeight="1">
      <c r="A43" s="8" t="s">
        <v>3</v>
      </c>
      <c r="B43" s="24">
        <v>8887.5</v>
      </c>
      <c r="C43" s="24">
        <v>8887.5</v>
      </c>
      <c r="D43" s="24">
        <v>0</v>
      </c>
      <c r="E43" s="24">
        <v>0</v>
      </c>
      <c r="F43" s="9">
        <f>E43/B43</f>
        <v>0</v>
      </c>
      <c r="G43" s="9">
        <f>E43/C43</f>
        <v>0</v>
      </c>
      <c r="H43" s="9" t="e">
        <f>E43/D43</f>
        <v>#DIV/0!</v>
      </c>
      <c r="I43" s="30">
        <f t="shared" si="0"/>
        <v>8887.5</v>
      </c>
      <c r="J43" s="29">
        <f t="shared" si="1"/>
        <v>0</v>
      </c>
    </row>
    <row r="44" spans="1:10" ht="18" customHeight="1" hidden="1">
      <c r="A44" s="8" t="s">
        <v>7</v>
      </c>
      <c r="B44" s="24"/>
      <c r="C44" s="24"/>
      <c r="D44" s="24"/>
      <c r="E44" s="24"/>
      <c r="F44" s="9" t="e">
        <f>E44/B44</f>
        <v>#DIV/0!</v>
      </c>
      <c r="G44" s="9" t="e">
        <f>E44/C44</f>
        <v>#DIV/0!</v>
      </c>
      <c r="H44" s="9" t="e">
        <f>E44/D44</f>
        <v>#DIV/0!</v>
      </c>
      <c r="I44" s="30">
        <f t="shared" si="0"/>
        <v>0</v>
      </c>
      <c r="J44" s="29">
        <f t="shared" si="1"/>
        <v>0</v>
      </c>
    </row>
    <row r="45" spans="1:10" ht="53.25" customHeight="1">
      <c r="A45" s="6" t="s">
        <v>31</v>
      </c>
      <c r="B45" s="23">
        <f>SUM(B46:B47)</f>
        <v>454545.5</v>
      </c>
      <c r="C45" s="23">
        <f>SUM(C46:C47)</f>
        <v>454545.5</v>
      </c>
      <c r="D45" s="23">
        <f>SUM(D46:D47)</f>
        <v>233609.6</v>
      </c>
      <c r="E45" s="23">
        <f>SUM(E46:E47)</f>
        <v>233609.6</v>
      </c>
      <c r="F45" s="7">
        <f t="shared" si="2"/>
        <v>0.5139410686058932</v>
      </c>
      <c r="G45" s="7">
        <f t="shared" si="3"/>
        <v>0.5139410686058932</v>
      </c>
      <c r="H45" s="7">
        <f t="shared" si="4"/>
        <v>1</v>
      </c>
      <c r="I45" s="30">
        <f t="shared" si="0"/>
        <v>220935.9</v>
      </c>
      <c r="J45" s="29">
        <f t="shared" si="1"/>
        <v>0</v>
      </c>
    </row>
    <row r="46" spans="1:10" ht="18" customHeight="1">
      <c r="A46" s="8" t="s">
        <v>0</v>
      </c>
      <c r="B46" s="24">
        <v>4545.5</v>
      </c>
      <c r="C46" s="24">
        <v>4545.5</v>
      </c>
      <c r="D46" s="24">
        <v>2336.1</v>
      </c>
      <c r="E46" s="24">
        <v>2336.1</v>
      </c>
      <c r="F46" s="9">
        <f t="shared" si="2"/>
        <v>0.5139368606313937</v>
      </c>
      <c r="G46" s="9">
        <f t="shared" si="3"/>
        <v>0.5139368606313937</v>
      </c>
      <c r="H46" s="9">
        <f t="shared" si="4"/>
        <v>1</v>
      </c>
      <c r="I46" s="30">
        <f t="shared" si="0"/>
        <v>2209.4</v>
      </c>
      <c r="J46" s="29">
        <f t="shared" si="1"/>
        <v>0</v>
      </c>
    </row>
    <row r="47" spans="1:10" ht="18" customHeight="1">
      <c r="A47" s="8" t="s">
        <v>2</v>
      </c>
      <c r="B47" s="24">
        <v>450000</v>
      </c>
      <c r="C47" s="24">
        <v>450000</v>
      </c>
      <c r="D47" s="24">
        <v>231273.5</v>
      </c>
      <c r="E47" s="24">
        <v>231273.5</v>
      </c>
      <c r="F47" s="9">
        <f t="shared" si="2"/>
        <v>0.5139411111111111</v>
      </c>
      <c r="G47" s="9">
        <f t="shared" si="3"/>
        <v>0.5139411111111111</v>
      </c>
      <c r="H47" s="9">
        <f t="shared" si="4"/>
        <v>1</v>
      </c>
      <c r="I47" s="30">
        <f t="shared" si="0"/>
        <v>218726.5</v>
      </c>
      <c r="J47" s="29">
        <f t="shared" si="1"/>
        <v>0</v>
      </c>
    </row>
    <row r="48" spans="1:10" ht="42" customHeight="1">
      <c r="A48" s="6" t="s">
        <v>32</v>
      </c>
      <c r="B48" s="23">
        <f>SUM(B49:B50)</f>
        <v>253265.6</v>
      </c>
      <c r="C48" s="23">
        <f>SUM(C49:C50)</f>
        <v>165735.6</v>
      </c>
      <c r="D48" s="23">
        <f>SUM(D49:D50)</f>
        <v>61511.9</v>
      </c>
      <c r="E48" s="23">
        <f>SUM(E49:E50)</f>
        <v>61511.9</v>
      </c>
      <c r="F48" s="7">
        <f t="shared" si="2"/>
        <v>0.24287506870257944</v>
      </c>
      <c r="G48" s="7">
        <f t="shared" si="3"/>
        <v>0.3711447631046076</v>
      </c>
      <c r="H48" s="7">
        <f t="shared" si="4"/>
        <v>1</v>
      </c>
      <c r="I48" s="30">
        <f t="shared" si="0"/>
        <v>104223.70000000001</v>
      </c>
      <c r="J48" s="29">
        <f t="shared" si="1"/>
        <v>0</v>
      </c>
    </row>
    <row r="49" spans="1:10" ht="27" customHeight="1">
      <c r="A49" s="8" t="s">
        <v>0</v>
      </c>
      <c r="B49" s="24">
        <v>253265.6</v>
      </c>
      <c r="C49" s="24">
        <v>165735.6</v>
      </c>
      <c r="D49" s="24">
        <v>61511.9</v>
      </c>
      <c r="E49" s="24">
        <v>61511.9</v>
      </c>
      <c r="F49" s="9">
        <f t="shared" si="2"/>
        <v>0.24287506870257944</v>
      </c>
      <c r="G49" s="9">
        <f t="shared" si="3"/>
        <v>0.3711447631046076</v>
      </c>
      <c r="H49" s="9">
        <f t="shared" si="4"/>
        <v>1</v>
      </c>
      <c r="I49" s="30">
        <f t="shared" si="0"/>
        <v>104223.70000000001</v>
      </c>
      <c r="J49" s="29">
        <f t="shared" si="1"/>
        <v>0</v>
      </c>
    </row>
    <row r="50" spans="1:10" ht="12.75" customHeight="1" hidden="1">
      <c r="A50" s="8" t="s">
        <v>3</v>
      </c>
      <c r="B50" s="24"/>
      <c r="C50" s="24"/>
      <c r="D50" s="24"/>
      <c r="E50" s="24"/>
      <c r="F50" s="9" t="e">
        <f t="shared" si="2"/>
        <v>#DIV/0!</v>
      </c>
      <c r="G50" s="9" t="e">
        <f t="shared" si="3"/>
        <v>#DIV/0!</v>
      </c>
      <c r="H50" s="9" t="e">
        <f t="shared" si="4"/>
        <v>#DIV/0!</v>
      </c>
      <c r="I50" s="30">
        <f t="shared" si="0"/>
        <v>0</v>
      </c>
      <c r="J50" s="29">
        <f t="shared" si="1"/>
        <v>0</v>
      </c>
    </row>
    <row r="51" spans="1:10" ht="45" customHeight="1">
      <c r="A51" s="6" t="s">
        <v>33</v>
      </c>
      <c r="B51" s="23">
        <f>SUM(B52:B53)</f>
        <v>1071535.1</v>
      </c>
      <c r="C51" s="23">
        <f>SUM(C52:C53)</f>
        <v>1146739.1</v>
      </c>
      <c r="D51" s="23">
        <f>SUM(D52:D53)</f>
        <v>61541.1</v>
      </c>
      <c r="E51" s="23">
        <f>SUM(E52:E53)</f>
        <v>61541.1</v>
      </c>
      <c r="F51" s="7">
        <f t="shared" si="2"/>
        <v>0.05743264966308616</v>
      </c>
      <c r="G51" s="7">
        <f t="shared" si="3"/>
        <v>0.05366617393616385</v>
      </c>
      <c r="H51" s="7">
        <f t="shared" si="4"/>
        <v>1</v>
      </c>
      <c r="I51" s="30">
        <f t="shared" si="0"/>
        <v>1085198</v>
      </c>
      <c r="J51" s="29">
        <f t="shared" si="1"/>
        <v>0</v>
      </c>
    </row>
    <row r="52" spans="1:10" ht="18" customHeight="1">
      <c r="A52" s="8" t="s">
        <v>0</v>
      </c>
      <c r="B52" s="24">
        <v>235308.5</v>
      </c>
      <c r="C52" s="24">
        <v>235308.5</v>
      </c>
      <c r="D52" s="24">
        <v>61541.1</v>
      </c>
      <c r="E52" s="24">
        <v>61541.1</v>
      </c>
      <c r="F52" s="9">
        <f t="shared" si="2"/>
        <v>0.26153368875327493</v>
      </c>
      <c r="G52" s="9">
        <f t="shared" si="3"/>
        <v>0.26153368875327493</v>
      </c>
      <c r="H52" s="9">
        <f t="shared" si="4"/>
        <v>1</v>
      </c>
      <c r="I52" s="30">
        <f t="shared" si="0"/>
        <v>173767.4</v>
      </c>
      <c r="J52" s="29">
        <f t="shared" si="1"/>
        <v>0</v>
      </c>
    </row>
    <row r="53" spans="1:10" ht="18" customHeight="1">
      <c r="A53" s="8" t="s">
        <v>2</v>
      </c>
      <c r="B53" s="24">
        <v>836226.6</v>
      </c>
      <c r="C53" s="24">
        <v>911430.6</v>
      </c>
      <c r="D53" s="24">
        <v>0</v>
      </c>
      <c r="E53" s="24">
        <v>0</v>
      </c>
      <c r="F53" s="9">
        <f t="shared" si="2"/>
        <v>0</v>
      </c>
      <c r="G53" s="9">
        <f t="shared" si="3"/>
        <v>0</v>
      </c>
      <c r="H53" s="9" t="e">
        <f t="shared" si="4"/>
        <v>#DIV/0!</v>
      </c>
      <c r="I53" s="30">
        <f t="shared" si="0"/>
        <v>911430.6</v>
      </c>
      <c r="J53" s="29">
        <f t="shared" si="1"/>
        <v>0</v>
      </c>
    </row>
    <row r="54" spans="1:10" ht="42.75" customHeight="1">
      <c r="A54" s="6" t="s">
        <v>43</v>
      </c>
      <c r="B54" s="23">
        <f>SUM(B55:B56)</f>
        <v>287806.4</v>
      </c>
      <c r="C54" s="23">
        <f>SUM(C55:C56)</f>
        <v>295016.3</v>
      </c>
      <c r="D54" s="23">
        <f>SUM(D55:D56)</f>
        <v>171302</v>
      </c>
      <c r="E54" s="23">
        <f>SUM(E55:E56)</f>
        <v>167056.3</v>
      </c>
      <c r="F54" s="7">
        <f t="shared" si="2"/>
        <v>0.5804467864508919</v>
      </c>
      <c r="G54" s="7">
        <f t="shared" si="3"/>
        <v>0.5662612540391836</v>
      </c>
      <c r="H54" s="7">
        <f t="shared" si="4"/>
        <v>0.9752151171615042</v>
      </c>
      <c r="I54" s="30">
        <f t="shared" si="0"/>
        <v>123714.29999999999</v>
      </c>
      <c r="J54" s="29">
        <f t="shared" si="1"/>
        <v>4245.700000000012</v>
      </c>
    </row>
    <row r="55" spans="1:10" ht="21" customHeight="1">
      <c r="A55" s="8" t="s">
        <v>0</v>
      </c>
      <c r="B55" s="24">
        <v>191266.9</v>
      </c>
      <c r="C55" s="24">
        <v>198476.8</v>
      </c>
      <c r="D55" s="24">
        <v>119302</v>
      </c>
      <c r="E55" s="24">
        <v>119302</v>
      </c>
      <c r="F55" s="9">
        <f t="shared" si="2"/>
        <v>0.6237461892256319</v>
      </c>
      <c r="G55" s="9">
        <f t="shared" si="3"/>
        <v>0.6010878853347091</v>
      </c>
      <c r="H55" s="9">
        <f t="shared" si="4"/>
        <v>1</v>
      </c>
      <c r="I55" s="30">
        <f t="shared" si="0"/>
        <v>79174.79999999999</v>
      </c>
      <c r="J55" s="29">
        <f t="shared" si="1"/>
        <v>0</v>
      </c>
    </row>
    <row r="56" spans="1:10" ht="21" customHeight="1">
      <c r="A56" s="8" t="s">
        <v>2</v>
      </c>
      <c r="B56" s="24">
        <v>96539.5</v>
      </c>
      <c r="C56" s="24">
        <v>96539.5</v>
      </c>
      <c r="D56" s="24">
        <v>52000</v>
      </c>
      <c r="E56" s="24">
        <v>47754.3</v>
      </c>
      <c r="F56" s="9">
        <f t="shared" si="2"/>
        <v>0.49466073472516436</v>
      </c>
      <c r="G56" s="9">
        <f t="shared" si="3"/>
        <v>0.49466073472516436</v>
      </c>
      <c r="H56" s="9">
        <f t="shared" si="4"/>
        <v>0.9183519230769231</v>
      </c>
      <c r="I56" s="30">
        <f t="shared" si="0"/>
        <v>44539.5</v>
      </c>
      <c r="J56" s="29">
        <f t="shared" si="1"/>
        <v>4245.699999999997</v>
      </c>
    </row>
    <row r="57" spans="1:10" ht="58.5" customHeight="1">
      <c r="A57" s="6" t="s">
        <v>34</v>
      </c>
      <c r="B57" s="23">
        <f>SUM(B58)</f>
        <v>3780</v>
      </c>
      <c r="C57" s="23">
        <f>SUM(C58)</f>
        <v>3780</v>
      </c>
      <c r="D57" s="23">
        <f>SUM(D58)</f>
        <v>565.4</v>
      </c>
      <c r="E57" s="23">
        <f>SUM(E58)</f>
        <v>565.4</v>
      </c>
      <c r="F57" s="7">
        <f>E57/B57</f>
        <v>0.14957671957671956</v>
      </c>
      <c r="G57" s="7">
        <f>E57/C57</f>
        <v>0.14957671957671956</v>
      </c>
      <c r="H57" s="7">
        <f>E57/D57</f>
        <v>1</v>
      </c>
      <c r="I57" s="30">
        <f t="shared" si="0"/>
        <v>3214.6</v>
      </c>
      <c r="J57" s="29">
        <f t="shared" si="1"/>
        <v>0</v>
      </c>
    </row>
    <row r="58" spans="1:10" ht="24" customHeight="1">
      <c r="A58" s="8" t="s">
        <v>0</v>
      </c>
      <c r="B58" s="24">
        <v>3780</v>
      </c>
      <c r="C58" s="24">
        <v>3780</v>
      </c>
      <c r="D58" s="24">
        <v>565.4</v>
      </c>
      <c r="E58" s="24">
        <v>565.4</v>
      </c>
      <c r="F58" s="9">
        <f>E58/B58</f>
        <v>0.14957671957671956</v>
      </c>
      <c r="G58" s="9">
        <f>E58/C58</f>
        <v>0.14957671957671956</v>
      </c>
      <c r="H58" s="9">
        <f>E58/D58</f>
        <v>1</v>
      </c>
      <c r="I58" s="30">
        <f t="shared" si="0"/>
        <v>3214.6</v>
      </c>
      <c r="J58" s="29">
        <f t="shared" si="1"/>
        <v>0</v>
      </c>
    </row>
    <row r="59" spans="1:10" ht="35.25" customHeight="1" hidden="1">
      <c r="A59" s="6" t="s">
        <v>35</v>
      </c>
      <c r="B59" s="23">
        <f>SUM(B60)</f>
        <v>0</v>
      </c>
      <c r="C59" s="23">
        <f>SUM(C60)</f>
        <v>0</v>
      </c>
      <c r="D59" s="23">
        <f>SUM(D60)</f>
        <v>0</v>
      </c>
      <c r="E59" s="23">
        <f>SUM(E60)</f>
        <v>0</v>
      </c>
      <c r="F59" s="7" t="e">
        <f t="shared" si="2"/>
        <v>#DIV/0!</v>
      </c>
      <c r="G59" s="7" t="e">
        <f t="shared" si="3"/>
        <v>#DIV/0!</v>
      </c>
      <c r="H59" s="7" t="e">
        <f t="shared" si="4"/>
        <v>#DIV/0!</v>
      </c>
      <c r="I59" s="30">
        <f t="shared" si="0"/>
        <v>0</v>
      </c>
      <c r="J59" s="29">
        <f t="shared" si="1"/>
        <v>0</v>
      </c>
    </row>
    <row r="60" spans="1:10" ht="19.5" customHeight="1" hidden="1">
      <c r="A60" s="8" t="s">
        <v>0</v>
      </c>
      <c r="B60" s="24"/>
      <c r="C60" s="24"/>
      <c r="D60" s="24"/>
      <c r="E60" s="24"/>
      <c r="F60" s="9" t="e">
        <f t="shared" si="2"/>
        <v>#DIV/0!</v>
      </c>
      <c r="G60" s="9" t="e">
        <f t="shared" si="3"/>
        <v>#DIV/0!</v>
      </c>
      <c r="H60" s="9" t="e">
        <f t="shared" si="4"/>
        <v>#DIV/0!</v>
      </c>
      <c r="I60" s="30">
        <f t="shared" si="0"/>
        <v>0</v>
      </c>
      <c r="J60" s="29">
        <f t="shared" si="1"/>
        <v>0</v>
      </c>
    </row>
    <row r="61" spans="1:10" ht="39" customHeight="1" hidden="1">
      <c r="A61" s="6" t="s">
        <v>36</v>
      </c>
      <c r="B61" s="23">
        <f>SUM(B62)</f>
        <v>0</v>
      </c>
      <c r="C61" s="23">
        <f>SUM(C62)</f>
        <v>0</v>
      </c>
      <c r="D61" s="23">
        <f>SUM(D62)</f>
        <v>0</v>
      </c>
      <c r="E61" s="23">
        <f>SUM(E62)</f>
        <v>0</v>
      </c>
      <c r="F61" s="7" t="e">
        <f t="shared" si="2"/>
        <v>#DIV/0!</v>
      </c>
      <c r="G61" s="7" t="e">
        <f t="shared" si="3"/>
        <v>#DIV/0!</v>
      </c>
      <c r="H61" s="7" t="e">
        <f t="shared" si="4"/>
        <v>#DIV/0!</v>
      </c>
      <c r="I61" s="30">
        <f t="shared" si="0"/>
        <v>0</v>
      </c>
      <c r="J61" s="29">
        <f t="shared" si="1"/>
        <v>0</v>
      </c>
    </row>
    <row r="62" spans="1:10" ht="18" customHeight="1" hidden="1">
      <c r="A62" s="8" t="s">
        <v>0</v>
      </c>
      <c r="B62" s="24"/>
      <c r="C62" s="24"/>
      <c r="D62" s="24"/>
      <c r="E62" s="24"/>
      <c r="F62" s="9" t="e">
        <f t="shared" si="2"/>
        <v>#DIV/0!</v>
      </c>
      <c r="G62" s="9" t="e">
        <f t="shared" si="3"/>
        <v>#DIV/0!</v>
      </c>
      <c r="H62" s="9" t="e">
        <f t="shared" si="4"/>
        <v>#DIV/0!</v>
      </c>
      <c r="I62" s="30">
        <f t="shared" si="0"/>
        <v>0</v>
      </c>
      <c r="J62" s="29">
        <f t="shared" si="1"/>
        <v>0</v>
      </c>
    </row>
    <row r="63" spans="1:10" ht="52.5" customHeight="1">
      <c r="A63" s="6" t="s">
        <v>37</v>
      </c>
      <c r="B63" s="23">
        <f>SUM(B64)</f>
        <v>110575.5</v>
      </c>
      <c r="C63" s="23">
        <f>SUM(C64)</f>
        <v>129604.2</v>
      </c>
      <c r="D63" s="23">
        <f>SUM(D64)</f>
        <v>52092.7</v>
      </c>
      <c r="E63" s="23">
        <f>SUM(E64)</f>
        <v>52092.7</v>
      </c>
      <c r="F63" s="7">
        <f t="shared" si="2"/>
        <v>0.4711052629199054</v>
      </c>
      <c r="G63" s="7">
        <f t="shared" si="3"/>
        <v>0.4019368199487362</v>
      </c>
      <c r="H63" s="7">
        <f t="shared" si="4"/>
        <v>1</v>
      </c>
      <c r="I63" s="30">
        <f t="shared" si="0"/>
        <v>77511.5</v>
      </c>
      <c r="J63" s="29">
        <f t="shared" si="1"/>
        <v>0</v>
      </c>
    </row>
    <row r="64" spans="1:10" ht="17.25" customHeight="1">
      <c r="A64" s="8" t="s">
        <v>0</v>
      </c>
      <c r="B64" s="24">
        <v>110575.5</v>
      </c>
      <c r="C64" s="24">
        <v>129604.2</v>
      </c>
      <c r="D64" s="24">
        <v>52092.7</v>
      </c>
      <c r="E64" s="24">
        <v>52092.7</v>
      </c>
      <c r="F64" s="9">
        <f t="shared" si="2"/>
        <v>0.4711052629199054</v>
      </c>
      <c r="G64" s="9">
        <f t="shared" si="3"/>
        <v>0.4019368199487362</v>
      </c>
      <c r="H64" s="9">
        <f t="shared" si="4"/>
        <v>1</v>
      </c>
      <c r="I64" s="30">
        <f t="shared" si="0"/>
        <v>77511.5</v>
      </c>
      <c r="J64" s="29">
        <f t="shared" si="1"/>
        <v>0</v>
      </c>
    </row>
    <row r="65" spans="1:10" ht="39.75" customHeight="1">
      <c r="A65" s="6" t="s">
        <v>38</v>
      </c>
      <c r="B65" s="23">
        <f>SUM(B66:B68)</f>
        <v>153685.69999999998</v>
      </c>
      <c r="C65" s="23">
        <f>SUM(C66:C68)</f>
        <v>153685.8</v>
      </c>
      <c r="D65" s="23">
        <f>SUM(D66:D68)</f>
        <v>75269.4</v>
      </c>
      <c r="E65" s="23">
        <f>SUM(E66:E68)</f>
        <v>75269.4</v>
      </c>
      <c r="F65" s="7">
        <f t="shared" si="2"/>
        <v>0.48976189717065416</v>
      </c>
      <c r="G65" s="7">
        <f t="shared" si="3"/>
        <v>0.4897615784932635</v>
      </c>
      <c r="H65" s="7">
        <f t="shared" si="4"/>
        <v>1</v>
      </c>
      <c r="I65" s="30">
        <f t="shared" si="0"/>
        <v>78416.4</v>
      </c>
      <c r="J65" s="29">
        <f t="shared" si="1"/>
        <v>0</v>
      </c>
    </row>
    <row r="66" spans="1:10" ht="19.5" customHeight="1">
      <c r="A66" s="8" t="s">
        <v>0</v>
      </c>
      <c r="B66" s="24">
        <v>129171.4</v>
      </c>
      <c r="C66" s="24">
        <v>129171.5</v>
      </c>
      <c r="D66" s="24">
        <v>67598.2</v>
      </c>
      <c r="E66" s="24">
        <v>67598.2</v>
      </c>
      <c r="F66" s="9">
        <f t="shared" si="2"/>
        <v>0.5233217260167499</v>
      </c>
      <c r="G66" s="9">
        <f t="shared" si="3"/>
        <v>0.5233213208796058</v>
      </c>
      <c r="H66" s="9">
        <f t="shared" si="4"/>
        <v>1</v>
      </c>
      <c r="I66" s="30">
        <f t="shared" si="0"/>
        <v>61573.3</v>
      </c>
      <c r="J66" s="29">
        <f t="shared" si="1"/>
        <v>0</v>
      </c>
    </row>
    <row r="67" spans="1:10" ht="21" customHeight="1">
      <c r="A67" s="8" t="s">
        <v>2</v>
      </c>
      <c r="B67" s="24">
        <v>24514.3</v>
      </c>
      <c r="C67" s="24">
        <v>24514.3</v>
      </c>
      <c r="D67" s="24">
        <v>7671.2</v>
      </c>
      <c r="E67" s="24">
        <v>7671.2</v>
      </c>
      <c r="F67" s="9">
        <f>E67/B67</f>
        <v>0.312927556569023</v>
      </c>
      <c r="G67" s="9">
        <f>E67/C67</f>
        <v>0.312927556569023</v>
      </c>
      <c r="H67" s="9">
        <f>E67/D67</f>
        <v>1</v>
      </c>
      <c r="I67" s="30">
        <f t="shared" si="0"/>
        <v>16843.1</v>
      </c>
      <c r="J67" s="29">
        <f t="shared" si="1"/>
        <v>0</v>
      </c>
    </row>
    <row r="68" spans="1:9" ht="21" customHeight="1" hidden="1">
      <c r="A68" s="8" t="s">
        <v>3</v>
      </c>
      <c r="B68" s="24"/>
      <c r="C68" s="24"/>
      <c r="D68" s="24"/>
      <c r="E68" s="24"/>
      <c r="F68" s="9" t="e">
        <f>E68/B68</f>
        <v>#DIV/0!</v>
      </c>
      <c r="G68" s="9" t="e">
        <f>E68/C68</f>
        <v>#DIV/0!</v>
      </c>
      <c r="H68" s="9" t="e">
        <f>E68/D68</f>
        <v>#DIV/0!</v>
      </c>
      <c r="I68" s="30"/>
    </row>
    <row r="69" spans="1:10" ht="40.5" customHeight="1">
      <c r="A69" s="6" t="s">
        <v>39</v>
      </c>
      <c r="B69" s="23">
        <f>SUM(B70:B71)</f>
        <v>364470</v>
      </c>
      <c r="C69" s="23">
        <f>SUM(C70:C71)</f>
        <v>761595.7999999999</v>
      </c>
      <c r="D69" s="23">
        <f>SUM(D70:D71)</f>
        <v>651409.2</v>
      </c>
      <c r="E69" s="23">
        <f>SUM(E70:E71)</f>
        <v>651409.2</v>
      </c>
      <c r="F69" s="7">
        <f t="shared" si="2"/>
        <v>1.7872779652646307</v>
      </c>
      <c r="G69" s="7">
        <f t="shared" si="3"/>
        <v>0.8553214185267304</v>
      </c>
      <c r="H69" s="7">
        <f t="shared" si="4"/>
        <v>1</v>
      </c>
      <c r="I69" s="30">
        <f t="shared" si="0"/>
        <v>110186.59999999998</v>
      </c>
      <c r="J69" s="29">
        <f t="shared" si="1"/>
        <v>0</v>
      </c>
    </row>
    <row r="70" spans="1:10" ht="18.75" customHeight="1">
      <c r="A70" s="8" t="s">
        <v>0</v>
      </c>
      <c r="B70" s="24">
        <v>26270</v>
      </c>
      <c r="C70" s="24">
        <v>44794.6</v>
      </c>
      <c r="D70" s="24">
        <v>31436.2</v>
      </c>
      <c r="E70" s="24">
        <v>31436.2</v>
      </c>
      <c r="F70" s="9">
        <f t="shared" si="2"/>
        <v>1.1966577845451085</v>
      </c>
      <c r="G70" s="9">
        <f t="shared" si="3"/>
        <v>0.7017854830716203</v>
      </c>
      <c r="H70" s="9">
        <f t="shared" si="4"/>
        <v>1</v>
      </c>
      <c r="I70" s="30">
        <f t="shared" si="0"/>
        <v>13358.399999999998</v>
      </c>
      <c r="J70" s="29">
        <f t="shared" si="1"/>
        <v>0</v>
      </c>
    </row>
    <row r="71" spans="1:10" ht="18" customHeight="1">
      <c r="A71" s="8" t="s">
        <v>2</v>
      </c>
      <c r="B71" s="24">
        <v>338200</v>
      </c>
      <c r="C71" s="24">
        <v>716801.2</v>
      </c>
      <c r="D71" s="24">
        <v>619973</v>
      </c>
      <c r="E71" s="24">
        <v>619973</v>
      </c>
      <c r="F71" s="9">
        <f t="shared" si="2"/>
        <v>1.8331549379065641</v>
      </c>
      <c r="G71" s="9">
        <f t="shared" si="3"/>
        <v>0.8649162417696846</v>
      </c>
      <c r="H71" s="9">
        <f t="shared" si="4"/>
        <v>1</v>
      </c>
      <c r="I71" s="30">
        <f t="shared" si="0"/>
        <v>96828.19999999995</v>
      </c>
      <c r="J71" s="29">
        <f t="shared" si="1"/>
        <v>0</v>
      </c>
    </row>
    <row r="72" spans="1:10" ht="27.75" customHeight="1">
      <c r="A72" s="6" t="s">
        <v>40</v>
      </c>
      <c r="B72" s="23">
        <f>SUM(B73:B74)</f>
        <v>423016</v>
      </c>
      <c r="C72" s="23">
        <f>SUM(C73:C74)</f>
        <v>803978.8</v>
      </c>
      <c r="D72" s="23">
        <f>SUM(D73:D74)</f>
        <v>208675.1</v>
      </c>
      <c r="E72" s="23">
        <f>SUM(E73:E74)</f>
        <v>207883.19999999998</v>
      </c>
      <c r="F72" s="7">
        <f t="shared" si="2"/>
        <v>0.4914310569812962</v>
      </c>
      <c r="G72" s="7">
        <f t="shared" si="3"/>
        <v>0.25856801199235596</v>
      </c>
      <c r="H72" s="7">
        <f t="shared" si="4"/>
        <v>0.9962051054486135</v>
      </c>
      <c r="I72" s="30">
        <f t="shared" si="0"/>
        <v>595303.7000000001</v>
      </c>
      <c r="J72" s="29">
        <f t="shared" si="1"/>
        <v>791.9000000000233</v>
      </c>
    </row>
    <row r="73" spans="1:10" ht="15.75" customHeight="1">
      <c r="A73" s="8" t="s">
        <v>0</v>
      </c>
      <c r="B73" s="24">
        <v>61178.3</v>
      </c>
      <c r="C73" s="24">
        <v>98608.8</v>
      </c>
      <c r="D73" s="24">
        <v>28058.9</v>
      </c>
      <c r="E73" s="24">
        <v>28058.9</v>
      </c>
      <c r="F73" s="9">
        <f t="shared" si="2"/>
        <v>0.4586413810125486</v>
      </c>
      <c r="G73" s="9">
        <f t="shared" si="3"/>
        <v>0.2845476265809948</v>
      </c>
      <c r="H73" s="9">
        <f t="shared" si="4"/>
        <v>1</v>
      </c>
      <c r="I73" s="30">
        <f t="shared" si="0"/>
        <v>70549.9</v>
      </c>
      <c r="J73" s="29">
        <f t="shared" si="1"/>
        <v>0</v>
      </c>
    </row>
    <row r="74" spans="1:10" ht="16.5" customHeight="1">
      <c r="A74" s="8" t="s">
        <v>2</v>
      </c>
      <c r="B74" s="24">
        <v>361837.7</v>
      </c>
      <c r="C74" s="24">
        <v>705370</v>
      </c>
      <c r="D74" s="24">
        <v>180616.2</v>
      </c>
      <c r="E74" s="24">
        <v>179824.3</v>
      </c>
      <c r="F74" s="9">
        <f>E74/B74</f>
        <v>0.496975024990486</v>
      </c>
      <c r="G74" s="9">
        <f>E74/C74</f>
        <v>0.25493613280973104</v>
      </c>
      <c r="H74" s="9">
        <f>E74/D74</f>
        <v>0.9956155649382501</v>
      </c>
      <c r="I74" s="30">
        <f t="shared" si="0"/>
        <v>524753.8</v>
      </c>
      <c r="J74" s="29">
        <f t="shared" si="1"/>
        <v>791.9000000000233</v>
      </c>
    </row>
    <row r="75" spans="1:10" ht="38.25" customHeight="1">
      <c r="A75" s="6" t="s">
        <v>41</v>
      </c>
      <c r="B75" s="23">
        <f>SUM(B76:B78)</f>
        <v>465643.8</v>
      </c>
      <c r="C75" s="23">
        <f>SUM(C76:C78)</f>
        <v>471132.9</v>
      </c>
      <c r="D75" s="23">
        <f>SUM(D76:D78)</f>
        <v>252424</v>
      </c>
      <c r="E75" s="23">
        <f>SUM(E76:E78)</f>
        <v>252297.7</v>
      </c>
      <c r="F75" s="7">
        <f t="shared" si="2"/>
        <v>0.5418255327355374</v>
      </c>
      <c r="G75" s="7">
        <f t="shared" si="3"/>
        <v>0.5355128032875649</v>
      </c>
      <c r="H75" s="7">
        <f t="shared" si="4"/>
        <v>0.9994996513802175</v>
      </c>
      <c r="I75" s="30">
        <f t="shared" si="0"/>
        <v>218708.90000000002</v>
      </c>
      <c r="J75" s="29">
        <f t="shared" si="1"/>
        <v>126.29999999998836</v>
      </c>
    </row>
    <row r="76" spans="1:10" ht="18" customHeight="1">
      <c r="A76" s="8" t="s">
        <v>0</v>
      </c>
      <c r="B76" s="24">
        <v>444180.3</v>
      </c>
      <c r="C76" s="24">
        <v>450115.7</v>
      </c>
      <c r="D76" s="24">
        <v>243175.8</v>
      </c>
      <c r="E76" s="24">
        <v>243175.8</v>
      </c>
      <c r="F76" s="9">
        <f aca="true" t="shared" si="5" ref="F76:F88">E76/B76</f>
        <v>0.5474709256578916</v>
      </c>
      <c r="G76" s="9">
        <f aca="true" t="shared" si="6" ref="G76:G88">E76/C76</f>
        <v>0.5402517619358755</v>
      </c>
      <c r="H76" s="9">
        <f aca="true" t="shared" si="7" ref="H76:H88">E76/D76</f>
        <v>1</v>
      </c>
      <c r="I76" s="30">
        <f aca="true" t="shared" si="8" ref="I76:I83">C76-D76</f>
        <v>206939.90000000002</v>
      </c>
      <c r="J76" s="29">
        <f aca="true" t="shared" si="9" ref="J76:J83">D76-E76</f>
        <v>0</v>
      </c>
    </row>
    <row r="77" spans="1:10" ht="15.75" customHeight="1">
      <c r="A77" s="8" t="s">
        <v>2</v>
      </c>
      <c r="B77" s="24">
        <v>12046.9</v>
      </c>
      <c r="C77" s="24">
        <v>12046.9</v>
      </c>
      <c r="D77" s="24">
        <v>5535</v>
      </c>
      <c r="E77" s="24">
        <v>5408.7</v>
      </c>
      <c r="F77" s="9">
        <f t="shared" si="5"/>
        <v>0.44897027451045496</v>
      </c>
      <c r="G77" s="9">
        <f t="shared" si="6"/>
        <v>0.44897027451045496</v>
      </c>
      <c r="H77" s="9">
        <f t="shared" si="7"/>
        <v>0.9771815718157181</v>
      </c>
      <c r="I77" s="30">
        <f t="shared" si="8"/>
        <v>6511.9</v>
      </c>
      <c r="J77" s="29">
        <f t="shared" si="9"/>
        <v>126.30000000000018</v>
      </c>
    </row>
    <row r="78" spans="1:10" ht="16.5" customHeight="1">
      <c r="A78" s="8" t="s">
        <v>3</v>
      </c>
      <c r="B78" s="24">
        <v>9416.6</v>
      </c>
      <c r="C78" s="24">
        <v>8970.3</v>
      </c>
      <c r="D78" s="24">
        <v>3713.2</v>
      </c>
      <c r="E78" s="24">
        <v>3713.2</v>
      </c>
      <c r="F78" s="9">
        <f t="shared" si="5"/>
        <v>0.3943249155746235</v>
      </c>
      <c r="G78" s="9">
        <f t="shared" si="6"/>
        <v>0.4139437922923425</v>
      </c>
      <c r="H78" s="9">
        <f t="shared" si="7"/>
        <v>1</v>
      </c>
      <c r="I78" s="30">
        <f t="shared" si="8"/>
        <v>5257.099999999999</v>
      </c>
      <c r="J78" s="29">
        <f t="shared" si="9"/>
        <v>0</v>
      </c>
    </row>
    <row r="79" spans="1:10" ht="40.5" customHeight="1">
      <c r="A79" s="6" t="s">
        <v>42</v>
      </c>
      <c r="B79" s="23">
        <f>SUM(B80:B81)</f>
        <v>38726.1</v>
      </c>
      <c r="C79" s="23">
        <f>SUM(C80:C81)</f>
        <v>44333</v>
      </c>
      <c r="D79" s="23">
        <f>SUM(D80:D81)</f>
        <v>12316.5</v>
      </c>
      <c r="E79" s="23">
        <f>SUM(E80:E81)</f>
        <v>12287.3</v>
      </c>
      <c r="F79" s="7">
        <f t="shared" si="5"/>
        <v>0.31728730752644857</v>
      </c>
      <c r="G79" s="7">
        <f t="shared" si="6"/>
        <v>0.27715922676110344</v>
      </c>
      <c r="H79" s="7">
        <f t="shared" si="7"/>
        <v>0.9976291966061787</v>
      </c>
      <c r="I79" s="30">
        <f t="shared" si="8"/>
        <v>32016.5</v>
      </c>
      <c r="J79" s="29">
        <f t="shared" si="9"/>
        <v>29.200000000000728</v>
      </c>
    </row>
    <row r="80" spans="1:10" ht="14.25" customHeight="1">
      <c r="A80" s="8" t="s">
        <v>0</v>
      </c>
      <c r="B80" s="24">
        <v>28588</v>
      </c>
      <c r="C80" s="24">
        <v>32328</v>
      </c>
      <c r="D80" s="24">
        <v>7489</v>
      </c>
      <c r="E80" s="24">
        <v>7489</v>
      </c>
      <c r="F80" s="9">
        <f t="shared" si="5"/>
        <v>0.26196306142437387</v>
      </c>
      <c r="G80" s="9">
        <f t="shared" si="6"/>
        <v>0.2316567681267013</v>
      </c>
      <c r="H80" s="9">
        <f t="shared" si="7"/>
        <v>1</v>
      </c>
      <c r="I80" s="30">
        <f t="shared" si="8"/>
        <v>24839</v>
      </c>
      <c r="J80" s="29">
        <f t="shared" si="9"/>
        <v>0</v>
      </c>
    </row>
    <row r="81" spans="1:10" ht="14.25" customHeight="1" thickBot="1">
      <c r="A81" s="8" t="s">
        <v>2</v>
      </c>
      <c r="B81" s="24">
        <v>10138.1</v>
      </c>
      <c r="C81" s="24">
        <v>12005</v>
      </c>
      <c r="D81" s="24">
        <v>4827.5</v>
      </c>
      <c r="E81" s="24">
        <v>4798.3</v>
      </c>
      <c r="F81" s="9">
        <f t="shared" si="5"/>
        <v>0.47329381245006463</v>
      </c>
      <c r="G81" s="9">
        <f t="shared" si="6"/>
        <v>0.3996917950853811</v>
      </c>
      <c r="H81" s="9">
        <f t="shared" si="7"/>
        <v>0.9939513205592957</v>
      </c>
      <c r="I81" s="30">
        <f t="shared" si="8"/>
        <v>7177.5</v>
      </c>
      <c r="J81" s="29">
        <f t="shared" si="9"/>
        <v>29.199999999999818</v>
      </c>
    </row>
    <row r="82" spans="1:10" ht="13.5" customHeight="1" hidden="1">
      <c r="A82" s="6" t="s">
        <v>1</v>
      </c>
      <c r="B82" s="23">
        <f>SUM(B83)</f>
        <v>0</v>
      </c>
      <c r="C82" s="23">
        <f>SUM(C83)</f>
        <v>0</v>
      </c>
      <c r="D82" s="23">
        <f>SUM(D83)</f>
        <v>0</v>
      </c>
      <c r="E82" s="23">
        <f>SUM(E83)</f>
        <v>0</v>
      </c>
      <c r="F82" s="7" t="e">
        <f t="shared" si="5"/>
        <v>#DIV/0!</v>
      </c>
      <c r="G82" s="7" t="e">
        <f t="shared" si="6"/>
        <v>#DIV/0!</v>
      </c>
      <c r="H82" s="7" t="e">
        <f t="shared" si="7"/>
        <v>#DIV/0!</v>
      </c>
      <c r="I82" s="30">
        <f t="shared" si="8"/>
        <v>0</v>
      </c>
      <c r="J82" s="29">
        <f t="shared" si="9"/>
        <v>0</v>
      </c>
    </row>
    <row r="83" spans="1:10" ht="14.25" customHeight="1" hidden="1" thickBot="1">
      <c r="A83" s="10" t="s">
        <v>0</v>
      </c>
      <c r="B83" s="26"/>
      <c r="C83" s="32"/>
      <c r="D83" s="32"/>
      <c r="E83" s="32"/>
      <c r="F83" s="11" t="e">
        <f t="shared" si="5"/>
        <v>#DIV/0!</v>
      </c>
      <c r="G83" s="11" t="e">
        <f t="shared" si="6"/>
        <v>#DIV/0!</v>
      </c>
      <c r="H83" s="11" t="e">
        <f t="shared" si="7"/>
        <v>#DIV/0!</v>
      </c>
      <c r="I83" s="30">
        <f t="shared" si="8"/>
        <v>0</v>
      </c>
      <c r="J83" s="29">
        <f t="shared" si="9"/>
        <v>0</v>
      </c>
    </row>
    <row r="84" spans="1:11" ht="16.5" customHeight="1" thickBot="1">
      <c r="A84" s="12" t="s">
        <v>44</v>
      </c>
      <c r="B84" s="25">
        <f>B5+B8+B10+B14+B21+B25+B30+B34+B37+B40+B45+B48+B51+B54+B57+B59+B61+B63+B65+B69+B72+B75+B79+B82+B17</f>
        <v>11983990.3</v>
      </c>
      <c r="C84" s="25">
        <f>C5+C8+C10+C14+C21+C25+C30+C34+C37+C40+C45+C48+C51+C54+C57+C59+C61+C63+C65+C69+C72+C75+C79+C82+C17</f>
        <v>13324973.700000001</v>
      </c>
      <c r="D84" s="25">
        <f>D5+D8+D10+D14+D21+D25+D30+D34+D37+D40+D45+D48+D51+D54+D57+D59+D61+D63+D65+D69+D72+D75+D79+D82+D17</f>
        <v>5057844.3</v>
      </c>
      <c r="E84" s="25">
        <f>E5+E8+E10+E14+E21+E25+E30+E34+E37+E40+E45+E48+E51+E54+E57+E59+E61+E63+E65+E69+E72+E75+E79+E82+E17</f>
        <v>5031577.500000001</v>
      </c>
      <c r="F84" s="13">
        <f t="shared" si="5"/>
        <v>0.4198582754193318</v>
      </c>
      <c r="G84" s="13">
        <f t="shared" si="6"/>
        <v>0.37760506048878734</v>
      </c>
      <c r="H84" s="13">
        <f t="shared" si="7"/>
        <v>0.9948067203254954</v>
      </c>
      <c r="I84" s="28">
        <f>E5+E8+E14+E17+E21+E25+E30+E59+E72</f>
        <v>2981375</v>
      </c>
      <c r="J84" s="29">
        <f>I84/I88*100</f>
        <v>59.25328587306864</v>
      </c>
      <c r="K84" s="16" t="s">
        <v>8</v>
      </c>
    </row>
    <row r="85" spans="1:11" ht="18.75" customHeight="1" hidden="1">
      <c r="A85" s="14" t="s">
        <v>9</v>
      </c>
      <c r="B85" s="27">
        <f>B84-B82</f>
        <v>11983990.3</v>
      </c>
      <c r="C85" s="33">
        <f>C84-C82</f>
        <v>13324973.700000001</v>
      </c>
      <c r="D85" s="33">
        <f>D84-D82</f>
        <v>5057844.3</v>
      </c>
      <c r="E85" s="33">
        <f>E84-E82</f>
        <v>5031577.500000001</v>
      </c>
      <c r="F85" s="15">
        <f t="shared" si="5"/>
        <v>0.4198582754193318</v>
      </c>
      <c r="G85" s="15">
        <f t="shared" si="6"/>
        <v>0.37760506048878734</v>
      </c>
      <c r="H85" s="15">
        <f t="shared" si="7"/>
        <v>0.9948067203254954</v>
      </c>
      <c r="I85" s="28">
        <f>E37+E40</f>
        <v>413847.6</v>
      </c>
      <c r="J85" s="29">
        <f>I85/I88*100</f>
        <v>8.225006968490497</v>
      </c>
      <c r="K85" s="16" t="s">
        <v>10</v>
      </c>
    </row>
    <row r="86" spans="1:11" ht="15.75" customHeight="1">
      <c r="A86" s="8" t="s">
        <v>0</v>
      </c>
      <c r="B86" s="24">
        <f>B6+B9+B11+B15+B18+B22+B26+B31+B35+B38+B41+B46+B49+B52+B55+B58+B60+B62+B64+B66+B70+B73+B76+B80</f>
        <v>4055610.4</v>
      </c>
      <c r="C86" s="24">
        <f>C6+C9+C11+C15+C18+C22+C26+C31+C35+C38+C41+C46+C49+C52+C55+C58+C60+C62+C64+C66+C70+C73+C76+C80</f>
        <v>4090316.4000000004</v>
      </c>
      <c r="D86" s="24">
        <f>D6+D9+D11+D15+D18+D22+D26+D31+D35+D38+D41+D46+D49+D52+D55+D58+D60+D62+D64+D66+D70+D73+D76+D80</f>
        <v>1839146.9999999998</v>
      </c>
      <c r="E86" s="24">
        <f>E6+E9+E11+E15+E18+E22+E26+E31+E35+E38+E41+E46+E49+E52+E55+E58+E60+E62+E64+E66+E70+E73+E76+E80</f>
        <v>1837959.0999999996</v>
      </c>
      <c r="F86" s="9">
        <f t="shared" si="5"/>
        <v>0.4531892659117354</v>
      </c>
      <c r="G86" s="9">
        <f t="shared" si="6"/>
        <v>0.44934399206868186</v>
      </c>
      <c r="H86" s="9">
        <f t="shared" si="7"/>
        <v>0.99935410274437</v>
      </c>
      <c r="I86" s="28">
        <f>E45+E51+E54+E57+E61+E65+E69+E79</f>
        <v>1201738.3</v>
      </c>
      <c r="J86" s="29">
        <f>I86/I88*100</f>
        <v>23.88392705866103</v>
      </c>
      <c r="K86" s="16" t="s">
        <v>11</v>
      </c>
    </row>
    <row r="87" spans="1:11" ht="15" customHeight="1">
      <c r="A87" s="8" t="s">
        <v>2</v>
      </c>
      <c r="B87" s="24">
        <f>B12+B16+B19+B23+B27+B32+B39+B42+B47+B53+B56+B71+B74+B77+B81+B67</f>
        <v>7894910.899999999</v>
      </c>
      <c r="C87" s="24">
        <f>C12+C16+C19+C23+C27+C32+C39+C42+C47+C53+C56+C71+C74+C77+C81+C67</f>
        <v>9002898.700000001</v>
      </c>
      <c r="D87" s="24">
        <f>D12+D16+D19+D23+D27+D32+D39+D42+D47+D53+D56+D71+D74+D77+D81+D67</f>
        <v>3198765.2</v>
      </c>
      <c r="E87" s="24">
        <f>E12+E16+E19+E23+E27+E32+E39+E42+E47+E53+E56+E71+E74+E77+E81+E67</f>
        <v>3173686.3</v>
      </c>
      <c r="F87" s="9">
        <f t="shared" si="5"/>
        <v>0.40199140182823345</v>
      </c>
      <c r="G87" s="9">
        <f t="shared" si="6"/>
        <v>0.3525182728091786</v>
      </c>
      <c r="H87" s="9">
        <f t="shared" si="7"/>
        <v>0.9921598184199327</v>
      </c>
      <c r="I87" s="28">
        <f>E10+E34+E48+E63+E75</f>
        <v>434616.60000000003</v>
      </c>
      <c r="J87" s="29">
        <f>I87/I88*100</f>
        <v>8.637780099779842</v>
      </c>
      <c r="K87" s="16" t="s">
        <v>12</v>
      </c>
    </row>
    <row r="88" spans="1:9" ht="13.5" customHeight="1">
      <c r="A88" s="8" t="s">
        <v>3</v>
      </c>
      <c r="B88" s="24">
        <f>B13+B20+B24+B33+B43+B78+B7+B28+B36+B50+B68+B29</f>
        <v>33469</v>
      </c>
      <c r="C88" s="24">
        <f>C13+C20+C24+C33+C43+C78+C7+C28+C36+C50+C68+C29</f>
        <v>231758.6</v>
      </c>
      <c r="D88" s="24">
        <f>D13+D20+D24+D33+D43+D78+D7+D28+D36+D50+D68+D29</f>
        <v>19932.1</v>
      </c>
      <c r="E88" s="24">
        <f>E13+E20+E24+E33+E43+E78+E7+E28+E36+E50+E68+E29</f>
        <v>19932.1</v>
      </c>
      <c r="F88" s="9">
        <f t="shared" si="5"/>
        <v>0.5955391556365591</v>
      </c>
      <c r="G88" s="9">
        <f t="shared" si="6"/>
        <v>0.08600371248359283</v>
      </c>
      <c r="H88" s="9">
        <f t="shared" si="7"/>
        <v>1</v>
      </c>
      <c r="I88" s="31">
        <f>SUM(I84:I87)</f>
        <v>5031577.5</v>
      </c>
    </row>
    <row r="89" spans="1:9" ht="15" customHeight="1">
      <c r="A89" s="1"/>
      <c r="B89" s="18">
        <f>B85-B86-B87-B88</f>
        <v>9.313225746154785E-10</v>
      </c>
      <c r="C89" s="18">
        <f>C85-C86-C87-C88</f>
        <v>-3.7834979593753815E-10</v>
      </c>
      <c r="D89" s="34">
        <f>D85-D86-D87-D88</f>
        <v>-3.710738383233547E-10</v>
      </c>
      <c r="E89" s="34">
        <f>E85-E86-E87-E88</f>
        <v>1.4915713109076023E-09</v>
      </c>
      <c r="F89" s="3"/>
      <c r="G89" s="3"/>
      <c r="H89" s="3"/>
      <c r="I89" s="28"/>
    </row>
    <row r="90" spans="1:9" ht="12.75" customHeight="1">
      <c r="A90" s="1"/>
      <c r="B90" s="19"/>
      <c r="C90" s="19"/>
      <c r="D90" s="19"/>
      <c r="E90" s="19">
        <f>E85/E84*100</f>
        <v>100</v>
      </c>
      <c r="F90" s="3" t="s">
        <v>19</v>
      </c>
      <c r="G90" s="3"/>
      <c r="H90" s="3"/>
      <c r="I90" s="28"/>
    </row>
    <row r="91" spans="1:9" ht="12" customHeight="1">
      <c r="A91" s="3"/>
      <c r="B91" s="2"/>
      <c r="C91" s="35"/>
      <c r="D91" s="35">
        <f>D79+D75+D72+D65+D63+D57+D54+D51+D48+D45+D40+D37+D34+D30+D25+D21+D17+D10+D5</f>
        <v>4406435.1</v>
      </c>
      <c r="E91" s="35"/>
      <c r="F91" s="35" t="e">
        <f>F86+F82</f>
        <v>#DIV/0!</v>
      </c>
      <c r="G91" s="3"/>
      <c r="H91" s="3"/>
      <c r="I91" s="28"/>
    </row>
    <row r="92" spans="1:9" ht="12" customHeight="1">
      <c r="A92" s="20"/>
      <c r="B92" s="2"/>
      <c r="C92" s="35"/>
      <c r="D92" s="35"/>
      <c r="E92" s="35"/>
      <c r="F92" s="3"/>
      <c r="G92" s="3"/>
      <c r="H92" s="3"/>
      <c r="I92" s="28"/>
    </row>
    <row r="93" spans="1:9" ht="12" customHeight="1">
      <c r="A93" s="20"/>
      <c r="B93" s="35"/>
      <c r="C93" s="35"/>
      <c r="D93" s="35"/>
      <c r="E93" s="35"/>
      <c r="F93" s="3"/>
      <c r="G93" s="3"/>
      <c r="H93" s="3"/>
      <c r="I93" s="28"/>
    </row>
    <row r="94" spans="1:9" ht="18.75" customHeight="1">
      <c r="A94" s="3"/>
      <c r="B94" s="2"/>
      <c r="C94" s="35"/>
      <c r="D94" s="35"/>
      <c r="E94" s="35"/>
      <c r="F94" s="3"/>
      <c r="G94" s="3"/>
      <c r="H94" s="3"/>
      <c r="I94" s="28"/>
    </row>
    <row r="95" spans="1:9" ht="12" customHeight="1">
      <c r="A95" s="2"/>
      <c r="B95" s="35"/>
      <c r="C95" s="35"/>
      <c r="D95" s="35"/>
      <c r="E95" s="35"/>
      <c r="F95" s="3"/>
      <c r="G95" s="3"/>
      <c r="H95" s="3"/>
      <c r="I95" s="28"/>
    </row>
    <row r="96" spans="1:9" ht="12" customHeight="1">
      <c r="A96" s="2"/>
      <c r="B96" s="2"/>
      <c r="C96" s="35"/>
      <c r="D96" s="35"/>
      <c r="E96" s="35"/>
      <c r="F96" s="35"/>
      <c r="G96" s="3"/>
      <c r="H96" s="3"/>
      <c r="I96" s="28"/>
    </row>
    <row r="97" spans="1:9" ht="12.75" customHeight="1">
      <c r="A97" s="3"/>
      <c r="B97" s="2"/>
      <c r="C97" s="2"/>
      <c r="D97" s="2"/>
      <c r="E97" s="35"/>
      <c r="F97" s="3"/>
      <c r="G97" s="3"/>
      <c r="H97" s="3"/>
      <c r="I97" s="28"/>
    </row>
    <row r="98" ht="12.75">
      <c r="E98" s="35"/>
    </row>
    <row r="99" ht="12.75">
      <c r="E99" s="35"/>
    </row>
  </sheetData>
  <sheetProtection/>
  <mergeCells count="1">
    <mergeCell ref="A2:H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SosninaNA</cp:lastModifiedBy>
  <cp:lastPrinted>2019-12-04T10:26:59Z</cp:lastPrinted>
  <dcterms:created xsi:type="dcterms:W3CDTF">2019-02-11T12:05:23Z</dcterms:created>
  <dcterms:modified xsi:type="dcterms:W3CDTF">2020-07-07T09:49:59Z</dcterms:modified>
  <cp:category/>
  <cp:version/>
  <cp:contentType/>
  <cp:contentStatus/>
</cp:coreProperties>
</file>