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01.04.2019" sheetId="1" r:id="rId1"/>
  </sheets>
  <definedNames>
    <definedName name="_xlnm.Print_Titles" localSheetId="0">'01.04.2019'!$4:$4</definedName>
    <definedName name="_xlnm.Print_Area" localSheetId="0">'01.04.2019'!$A$1:$H$82</definedName>
  </definedNames>
  <calcPr fullCalcOnLoad="1"/>
</workbook>
</file>

<file path=xl/sharedStrings.xml><?xml version="1.0" encoding="utf-8"?>
<sst xmlns="http://schemas.openxmlformats.org/spreadsheetml/2006/main" count="93" uniqueCount="46">
  <si>
    <t>Местный бюджет</t>
  </si>
  <si>
    <t>Непрограммные расходы</t>
  </si>
  <si>
    <t>Бюджет автономного округа</t>
  </si>
  <si>
    <t>Муниципальная программа "Развитие отдельных секторов экономики города Ханты-Мансийска" на 2016-2020 годы</t>
  </si>
  <si>
    <t>Федеральный бюджет</t>
  </si>
  <si>
    <t>Муниципальная программа "Развитие муниципальной службы в городе Ханты-Мансийске" на 2016-2020 годы</t>
  </si>
  <si>
    <t>Муниципальная программа "Молодежь города Ханты-Мансийска" на 2016-2020 годы</t>
  </si>
  <si>
    <t>Муниципальная программа "Проектирование и строительство инженерных сетей на территории города Ханты-Мансийска" на 2016-2020 годы</t>
  </si>
  <si>
    <t xml:space="preserve">Муниципальная программа "Обеспечение градостроительной деятельности на территории города Ханты-Мансийска" на 2016-2020 годы 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</si>
  <si>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 на 2016-2020 годы"</t>
  </si>
  <si>
    <t>Муниципальная программа "Развитие средств массовых коммуникаций города Ханты-Мансийска на 2016-2020 годы"</t>
  </si>
  <si>
    <t>Муниципальная программа "Развитие внутреннего и въездного туризма в городе Ханты-Мансийске на 2016-2020 годы"</t>
  </si>
  <si>
    <t>Муниципальная программа "Содействие развитию садоводческих, огороднических и дачных некоммерческих объединений граждан в городе Ханты-Мансийске" на 2016-2020 годы</t>
  </si>
  <si>
    <t>Муниципальная программа "Информационное общество - Ханты-Мансийск" на 2016-2020 годы</t>
  </si>
  <si>
    <t>Муниципальная программа "Развитие транспортной системы города Ханты-Мансийска" на 2016-2020 годы</t>
  </si>
  <si>
    <t>Муниципальная программа "Управление муниципальными финансами города Ханты-Мансийска на 2016-2020 годы"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</si>
  <si>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 на 2016-2020 годы</t>
  </si>
  <si>
    <t>Муниципальная программа "Развитие жилищного и дорожного хозяйства, благоустройство города Ханты-Мансийска на 2016 – 2020 годы"</t>
  </si>
  <si>
    <t>Муниципальная программа "Развитие жилищно-коммунального комплекса  и повышение энергетической эффективности  в городе  Ханты-Мансийске  на 2016 – 2020 годы"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</si>
  <si>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  на 2016 - 2020 годы"</t>
  </si>
  <si>
    <t>Муниципальная программа "Обеспечение доступным и комфортным жильем жителей города Ханты-Мансийска" на 2016-2020 годы</t>
  </si>
  <si>
    <t>Муниципальная программа "Развитие образования в городе Ханты-Мансийске на 2016-2020 годы"</t>
  </si>
  <si>
    <t>Муниципальная программа "Развитие культуры в городе Ханты-Мансийске на  2016 – 2020 годы"</t>
  </si>
  <si>
    <t>Муниципальная программа "Развитие физической культуры и спорта в городе Ханты-Мансийске на 2016-2020 годы"</t>
  </si>
  <si>
    <t>Муниципальная программа "Дети-сироты" на 2016-2020 годы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</si>
  <si>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 на 2016-2020 годы</t>
  </si>
  <si>
    <t>Муниципальная программа "Социальная поддержка граждан города Ханты-Мансийска" на 2016-2020 годы</t>
  </si>
  <si>
    <t>Муниципальная программа "Доступная среда в городе Ханты-Мансийске" на 2016-2020 годы</t>
  </si>
  <si>
    <t>Наименование муниципальной программы</t>
  </si>
  <si>
    <t>Процент исполнения к утвержденному плану</t>
  </si>
  <si>
    <t>Процент исполнения к уточненному плану</t>
  </si>
  <si>
    <t>ОСТАТКИ СРЕДСТВ из бюджета округа</t>
  </si>
  <si>
    <t>Всего</t>
  </si>
  <si>
    <t>МП в социальной сфере</t>
  </si>
  <si>
    <t>Программные расходы в т.ч.</t>
  </si>
  <si>
    <t>МП в жкх</t>
  </si>
  <si>
    <t>МП в сфере развития отраслей экономики</t>
  </si>
  <si>
    <t>МП в иных сферах</t>
  </si>
  <si>
    <t>Ед.изм: тыс. рублей</t>
  </si>
  <si>
    <t xml:space="preserve">Утвержденный план </t>
  </si>
  <si>
    <t xml:space="preserve">Уточненный план на отчетный период </t>
  </si>
  <si>
    <t xml:space="preserve">Кассовый план план на отчетный период </t>
  </si>
  <si>
    <t>Исполнено за отчетный период</t>
  </si>
  <si>
    <t>Процент исполнения к кассовому плану</t>
  </si>
  <si>
    <t>Программные расходы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</si>
  <si>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апреля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</si>
</sst>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.0%"/>
    <numFmt numFmtId="166" formatCode="0000000000"/>
    <numFmt numFmtId="167" formatCode="00\.00\.00"/>
    <numFmt numFmtId="168" formatCode="0.0"/>
    <numFmt numFmtId="169" formatCode="#,##0.0"/>
    <numFmt numFmtId="170" formatCode="#,##0.0_ ;[Red]\-#,##0.0\ "/>
    <numFmt numFmtId="171" formatCode="#,##0.0_ ;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1" xfId="52" applyNumberFormat="1" applyFont="1" applyFill="1" applyBorder="1" applyAlignment="1" applyProtection="1">
      <alignment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/>
      <protection hidden="1"/>
    </xf>
    <xf numFmtId="16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167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165" fontId="3" fillId="0" borderId="12" xfId="52" applyNumberFormat="1" applyFont="1" applyFill="1" applyBorder="1" applyAlignment="1" applyProtection="1">
      <alignment horizontal="center" vertical="center"/>
      <protection hidden="1"/>
    </xf>
    <xf numFmtId="164" fontId="4" fillId="0" borderId="13" xfId="52" applyNumberFormat="1" applyFont="1" applyFill="1" applyBorder="1" applyAlignment="1" applyProtection="1">
      <alignment horizontal="center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52" applyNumberFormat="1" applyFont="1" applyFill="1" applyBorder="1" applyAlignment="1" applyProtection="1">
      <alignment horizontal="center" vertical="center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>
      <alignment/>
      <protection/>
    </xf>
    <xf numFmtId="0" fontId="3" fillId="0" borderId="0" xfId="52" applyFont="1" applyBorder="1" applyProtection="1">
      <alignment/>
      <protection hidden="1"/>
    </xf>
    <xf numFmtId="4" fontId="3" fillId="0" borderId="0" xfId="52" applyNumberFormat="1" applyFont="1" applyProtection="1">
      <alignment/>
      <protection hidden="1"/>
    </xf>
    <xf numFmtId="168" fontId="3" fillId="0" borderId="0" xfId="52" applyNumberFormat="1" applyFont="1">
      <alignment/>
      <protection/>
    </xf>
    <xf numFmtId="4" fontId="4" fillId="0" borderId="0" xfId="52" applyNumberFormat="1" applyFont="1" applyProtection="1">
      <alignment/>
      <protection hidden="1"/>
    </xf>
    <xf numFmtId="0" fontId="3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/>
      <protection hidden="1"/>
    </xf>
    <xf numFmtId="164" fontId="3" fillId="0" borderId="0" xfId="52" applyNumberFormat="1" applyFont="1" applyFill="1" applyBorder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5" fillId="0" borderId="15" xfId="52" applyFont="1" applyBorder="1" applyAlignment="1">
      <alignment vertical="center" wrapText="1"/>
      <protection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/>
      <protection hidden="1"/>
    </xf>
    <xf numFmtId="169" fontId="3" fillId="0" borderId="10" xfId="52" applyNumberFormat="1" applyFont="1" applyFill="1" applyBorder="1" applyAlignment="1" applyProtection="1">
      <alignment horizontal="center" vertical="center"/>
      <protection hidden="1"/>
    </xf>
    <xf numFmtId="169" fontId="4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2" xfId="52" applyNumberFormat="1" applyFont="1" applyFill="1" applyBorder="1" applyAlignment="1" applyProtection="1">
      <alignment horizontal="center" vertical="center"/>
      <protection hidden="1"/>
    </xf>
    <xf numFmtId="169" fontId="4" fillId="0" borderId="14" xfId="52" applyNumberFormat="1" applyFont="1" applyFill="1" applyBorder="1" applyAlignment="1" applyProtection="1">
      <alignment horizontal="center" vertical="center"/>
      <protection hidden="1"/>
    </xf>
    <xf numFmtId="171" fontId="4" fillId="0" borderId="0" xfId="52" applyNumberFormat="1" applyFont="1" applyFill="1" applyAlignment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169" fontId="3" fillId="33" borderId="10" xfId="52" applyNumberFormat="1" applyFont="1" applyFill="1" applyBorder="1" applyAlignment="1" applyProtection="1">
      <alignment horizontal="center" vertical="center"/>
      <protection hidden="1"/>
    </xf>
    <xf numFmtId="169" fontId="3" fillId="0" borderId="16" xfId="52" applyNumberFormat="1" applyFont="1" applyFill="1" applyBorder="1" applyAlignment="1" applyProtection="1">
      <alignment horizontal="center" vertical="center"/>
      <protection hidden="1"/>
    </xf>
    <xf numFmtId="169" fontId="4" fillId="0" borderId="17" xfId="52" applyNumberFormat="1" applyFont="1" applyFill="1" applyBorder="1" applyAlignment="1" applyProtection="1">
      <alignment horizontal="center" vertical="center"/>
      <protection hidden="1"/>
    </xf>
    <xf numFmtId="165" fontId="40" fillId="0" borderId="10" xfId="52" applyNumberFormat="1" applyFont="1" applyFill="1" applyBorder="1" applyAlignment="1" applyProtection="1">
      <alignment horizontal="center" vertical="center"/>
      <protection hidden="1"/>
    </xf>
    <xf numFmtId="165" fontId="41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showGridLines="0" tabSelected="1" view="pageBreakPreview" zoomScaleSheetLayoutView="100" zoomScalePageLayoutView="0" workbookViewId="0" topLeftCell="A26">
      <selection activeCell="F110" sqref="F110"/>
    </sheetView>
  </sheetViews>
  <sheetFormatPr defaultColWidth="9.140625" defaultRowHeight="15"/>
  <cols>
    <col min="1" max="1" width="44.00390625" style="16" customWidth="1"/>
    <col min="2" max="4" width="16.8515625" style="21" customWidth="1"/>
    <col min="5" max="5" width="16.28125" style="21" customWidth="1"/>
    <col min="6" max="6" width="15.421875" style="16" customWidth="1"/>
    <col min="7" max="8" width="16.00390625" style="16" customWidth="1"/>
    <col min="9" max="9" width="16.7109375" style="16" hidden="1" customWidth="1"/>
    <col min="10" max="15" width="9.140625" style="16" hidden="1" customWidth="1"/>
    <col min="16" max="248" width="9.140625" style="16" customWidth="1"/>
    <col min="249" max="16384" width="9.140625" style="16" customWidth="1"/>
  </cols>
  <sheetData>
    <row r="1" spans="1:9" ht="15.75" customHeight="1">
      <c r="A1" s="1"/>
      <c r="B1" s="2"/>
      <c r="C1" s="2"/>
      <c r="D1" s="2"/>
      <c r="E1" s="2"/>
      <c r="F1" s="3"/>
      <c r="G1" s="4"/>
      <c r="H1" s="4"/>
      <c r="I1" s="3"/>
    </row>
    <row r="2" spans="1:9" ht="40.5" customHeight="1">
      <c r="A2" s="39" t="s">
        <v>45</v>
      </c>
      <c r="B2" s="39"/>
      <c r="C2" s="39"/>
      <c r="D2" s="39"/>
      <c r="E2" s="39"/>
      <c r="F2" s="39"/>
      <c r="G2" s="39"/>
      <c r="H2" s="39"/>
      <c r="I2" s="3"/>
    </row>
    <row r="3" spans="1:9" ht="15">
      <c r="A3" s="25" t="s">
        <v>38</v>
      </c>
      <c r="B3" s="2"/>
      <c r="C3" s="2"/>
      <c r="D3" s="2"/>
      <c r="E3" s="2"/>
      <c r="F3" s="3"/>
      <c r="G3" s="4"/>
      <c r="H3" s="4"/>
      <c r="I3" s="3"/>
    </row>
    <row r="4" spans="1:9" ht="57" customHeight="1">
      <c r="A4" s="5" t="s">
        <v>28</v>
      </c>
      <c r="B4" s="26" t="s">
        <v>39</v>
      </c>
      <c r="C4" s="26" t="s">
        <v>40</v>
      </c>
      <c r="D4" s="26" t="s">
        <v>41</v>
      </c>
      <c r="E4" s="26" t="s">
        <v>42</v>
      </c>
      <c r="F4" s="26" t="s">
        <v>29</v>
      </c>
      <c r="G4" s="26" t="s">
        <v>30</v>
      </c>
      <c r="H4" s="26" t="s">
        <v>43</v>
      </c>
      <c r="I4" s="3"/>
    </row>
    <row r="5" spans="1:9" ht="45" customHeight="1">
      <c r="A5" s="6" t="s">
        <v>27</v>
      </c>
      <c r="B5" s="27">
        <f>B6</f>
        <v>2895.2</v>
      </c>
      <c r="C5" s="27">
        <f>C6</f>
        <v>2895.2</v>
      </c>
      <c r="D5" s="27">
        <f>D6</f>
        <v>0</v>
      </c>
      <c r="E5" s="27">
        <f>E6</f>
        <v>0</v>
      </c>
      <c r="F5" s="7">
        <f>E5/B5</f>
        <v>0</v>
      </c>
      <c r="G5" s="7">
        <f>E5/C5</f>
        <v>0</v>
      </c>
      <c r="H5" s="37" t="e">
        <f>E5/D5</f>
        <v>#DIV/0!</v>
      </c>
      <c r="I5" s="17"/>
    </row>
    <row r="6" spans="1:9" ht="23.25" customHeight="1">
      <c r="A6" s="8" t="s">
        <v>0</v>
      </c>
      <c r="B6" s="28">
        <v>2895.2</v>
      </c>
      <c r="C6" s="28">
        <v>2895.2</v>
      </c>
      <c r="D6" s="28">
        <v>0</v>
      </c>
      <c r="E6" s="28">
        <v>0</v>
      </c>
      <c r="F6" s="9">
        <f aca="true" t="shared" si="0" ref="F6:F69">E6/B6</f>
        <v>0</v>
      </c>
      <c r="G6" s="9">
        <f aca="true" t="shared" si="1" ref="G6:G69">E6/C6</f>
        <v>0</v>
      </c>
      <c r="H6" s="38" t="e">
        <f aca="true" t="shared" si="2" ref="H6:H69">E6/D6</f>
        <v>#DIV/0!</v>
      </c>
      <c r="I6" s="17"/>
    </row>
    <row r="7" spans="1:9" ht="48.75" customHeight="1">
      <c r="A7" s="6" t="s">
        <v>26</v>
      </c>
      <c r="B7" s="27">
        <f>B8</f>
        <v>121687.5</v>
      </c>
      <c r="C7" s="27">
        <f>C8</f>
        <v>121687.5</v>
      </c>
      <c r="D7" s="27">
        <f>D8</f>
        <v>24171.6</v>
      </c>
      <c r="E7" s="27">
        <f>E8</f>
        <v>24167</v>
      </c>
      <c r="F7" s="7">
        <f t="shared" si="0"/>
        <v>0.19859887005649718</v>
      </c>
      <c r="G7" s="7">
        <f t="shared" si="1"/>
        <v>0.19859887005649718</v>
      </c>
      <c r="H7" s="7">
        <f t="shared" si="2"/>
        <v>0.9998096940210827</v>
      </c>
      <c r="I7" s="17"/>
    </row>
    <row r="8" spans="1:9" ht="24.75" customHeight="1">
      <c r="A8" s="8" t="s">
        <v>0</v>
      </c>
      <c r="B8" s="28">
        <v>121687.5</v>
      </c>
      <c r="C8" s="28">
        <v>121687.5</v>
      </c>
      <c r="D8" s="28">
        <v>24171.6</v>
      </c>
      <c r="E8" s="28">
        <v>24167</v>
      </c>
      <c r="F8" s="9">
        <f t="shared" si="0"/>
        <v>0.19859887005649718</v>
      </c>
      <c r="G8" s="9">
        <f t="shared" si="1"/>
        <v>0.19859887005649718</v>
      </c>
      <c r="H8" s="9">
        <f t="shared" si="2"/>
        <v>0.9998096940210827</v>
      </c>
      <c r="I8" s="17"/>
    </row>
    <row r="9" spans="1:9" ht="54.75" customHeight="1">
      <c r="A9" s="6" t="s">
        <v>25</v>
      </c>
      <c r="B9" s="27">
        <f>SUM(B10:B12)</f>
        <v>17577.3</v>
      </c>
      <c r="C9" s="27">
        <f>SUM(C10:C12)</f>
        <v>18866.7</v>
      </c>
      <c r="D9" s="27">
        <f>SUM(D10:D12)</f>
        <v>2510.6</v>
      </c>
      <c r="E9" s="27">
        <f>SUM(E10:E12)</f>
        <v>2499</v>
      </c>
      <c r="F9" s="7">
        <f t="shared" si="0"/>
        <v>0.14217200593947876</v>
      </c>
      <c r="G9" s="7">
        <f t="shared" si="1"/>
        <v>0.13245559636820428</v>
      </c>
      <c r="H9" s="7">
        <f t="shared" si="2"/>
        <v>0.9953795905361269</v>
      </c>
      <c r="I9" s="17"/>
    </row>
    <row r="10" spans="1:9" ht="23.25" customHeight="1">
      <c r="A10" s="8" t="s">
        <v>0</v>
      </c>
      <c r="B10" s="28">
        <v>11554.8</v>
      </c>
      <c r="C10" s="28">
        <v>12199.5</v>
      </c>
      <c r="D10" s="28">
        <v>1380.6</v>
      </c>
      <c r="E10" s="28">
        <v>1380.6</v>
      </c>
      <c r="F10" s="9">
        <f t="shared" si="0"/>
        <v>0.11948281233772977</v>
      </c>
      <c r="G10" s="9">
        <f t="shared" si="1"/>
        <v>0.11316857248247879</v>
      </c>
      <c r="H10" s="9">
        <f t="shared" si="2"/>
        <v>1</v>
      </c>
      <c r="I10" s="17"/>
    </row>
    <row r="11" spans="1:9" ht="18" customHeight="1">
      <c r="A11" s="8" t="s">
        <v>2</v>
      </c>
      <c r="B11" s="28">
        <v>5997.7</v>
      </c>
      <c r="C11" s="28">
        <v>6642.4</v>
      </c>
      <c r="D11" s="28">
        <v>1130</v>
      </c>
      <c r="E11" s="28">
        <v>1118.4</v>
      </c>
      <c r="F11" s="9">
        <f t="shared" si="0"/>
        <v>0.1864714807342815</v>
      </c>
      <c r="G11" s="9">
        <f t="shared" si="1"/>
        <v>0.16837287727327474</v>
      </c>
      <c r="H11" s="9">
        <f t="shared" si="2"/>
        <v>0.9897345132743364</v>
      </c>
      <c r="I11" s="17"/>
    </row>
    <row r="12" spans="1:9" ht="13.5" customHeight="1">
      <c r="A12" s="8" t="s">
        <v>4</v>
      </c>
      <c r="B12" s="28">
        <v>24.8</v>
      </c>
      <c r="C12" s="28">
        <v>24.8</v>
      </c>
      <c r="D12" s="28">
        <v>0</v>
      </c>
      <c r="E12" s="28">
        <v>0</v>
      </c>
      <c r="F12" s="9">
        <f t="shared" si="0"/>
        <v>0</v>
      </c>
      <c r="G12" s="9">
        <f t="shared" si="1"/>
        <v>0</v>
      </c>
      <c r="H12" s="38" t="e">
        <f t="shared" si="2"/>
        <v>#DIV/0!</v>
      </c>
      <c r="I12" s="17"/>
    </row>
    <row r="13" spans="1:9" ht="35.25" customHeight="1">
      <c r="A13" s="6" t="s">
        <v>24</v>
      </c>
      <c r="B13" s="27">
        <f>SUM(B14:B15)</f>
        <v>91662.8</v>
      </c>
      <c r="C13" s="27">
        <f>SUM(C14:C15)</f>
        <v>91662.8</v>
      </c>
      <c r="D13" s="27">
        <f>SUM(D14:D15)</f>
        <v>19700</v>
      </c>
      <c r="E13" s="27">
        <f>SUM(E14:E15)</f>
        <v>18508</v>
      </c>
      <c r="F13" s="7">
        <f t="shared" si="0"/>
        <v>0.2019139716438948</v>
      </c>
      <c r="G13" s="7">
        <f t="shared" si="1"/>
        <v>0.2019139716438948</v>
      </c>
      <c r="H13" s="7">
        <f t="shared" si="2"/>
        <v>0.939492385786802</v>
      </c>
      <c r="I13" s="17"/>
    </row>
    <row r="14" spans="1:9" s="21" customFormat="1" ht="13.5" customHeight="1" hidden="1">
      <c r="A14" s="8" t="s">
        <v>0</v>
      </c>
      <c r="B14" s="28"/>
      <c r="C14" s="28"/>
      <c r="D14" s="28"/>
      <c r="E14" s="28"/>
      <c r="F14" s="9" t="e">
        <f t="shared" si="0"/>
        <v>#DIV/0!</v>
      </c>
      <c r="G14" s="9" t="e">
        <f t="shared" si="1"/>
        <v>#DIV/0!</v>
      </c>
      <c r="H14" s="9" t="e">
        <f t="shared" si="2"/>
        <v>#DIV/0!</v>
      </c>
      <c r="I14" s="33"/>
    </row>
    <row r="15" spans="1:9" ht="18" customHeight="1">
      <c r="A15" s="8" t="s">
        <v>2</v>
      </c>
      <c r="B15" s="28">
        <v>91662.8</v>
      </c>
      <c r="C15" s="28">
        <v>91662.8</v>
      </c>
      <c r="D15" s="28">
        <v>19700</v>
      </c>
      <c r="E15" s="28">
        <v>18508</v>
      </c>
      <c r="F15" s="9">
        <f t="shared" si="0"/>
        <v>0.2019139716438948</v>
      </c>
      <c r="G15" s="9">
        <f t="shared" si="1"/>
        <v>0.2019139716438948</v>
      </c>
      <c r="H15" s="9">
        <f t="shared" si="2"/>
        <v>0.939492385786802</v>
      </c>
      <c r="I15" s="17"/>
    </row>
    <row r="16" spans="1:9" ht="39" customHeight="1">
      <c r="A16" s="6" t="s">
        <v>23</v>
      </c>
      <c r="B16" s="27">
        <f>SUM(B17:B19)</f>
        <v>190095.50000000003</v>
      </c>
      <c r="C16" s="27">
        <f>SUM(C17:C19)</f>
        <v>196159.80000000002</v>
      </c>
      <c r="D16" s="27">
        <f>SUM(D17:D19)</f>
        <v>42905</v>
      </c>
      <c r="E16" s="27">
        <f>SUM(E17:E19)</f>
        <v>42505</v>
      </c>
      <c r="F16" s="7">
        <f t="shared" si="0"/>
        <v>0.2235981388302195</v>
      </c>
      <c r="G16" s="7">
        <f t="shared" si="1"/>
        <v>0.21668557981808706</v>
      </c>
      <c r="H16" s="7">
        <f t="shared" si="2"/>
        <v>0.9906770772637222</v>
      </c>
      <c r="I16" s="17"/>
    </row>
    <row r="17" spans="1:9" ht="21" customHeight="1">
      <c r="A17" s="8" t="s">
        <v>0</v>
      </c>
      <c r="B17" s="28">
        <v>185417.7</v>
      </c>
      <c r="C17" s="28">
        <v>191082</v>
      </c>
      <c r="D17" s="28">
        <v>42424.5</v>
      </c>
      <c r="E17" s="28">
        <v>42424.5</v>
      </c>
      <c r="F17" s="9">
        <f t="shared" si="0"/>
        <v>0.2288050169967592</v>
      </c>
      <c r="G17" s="9">
        <f t="shared" si="1"/>
        <v>0.22202248249442647</v>
      </c>
      <c r="H17" s="9">
        <f t="shared" si="2"/>
        <v>1</v>
      </c>
      <c r="I17" s="17"/>
    </row>
    <row r="18" spans="1:9" ht="21" customHeight="1">
      <c r="A18" s="8" t="s">
        <v>2</v>
      </c>
      <c r="B18" s="28">
        <v>3934.6</v>
      </c>
      <c r="C18" s="28">
        <v>4334.6</v>
      </c>
      <c r="D18" s="28">
        <v>480.5</v>
      </c>
      <c r="E18" s="28">
        <v>80.5</v>
      </c>
      <c r="F18" s="9">
        <f t="shared" si="0"/>
        <v>0.020459513038174146</v>
      </c>
      <c r="G18" s="9">
        <f t="shared" si="1"/>
        <v>0.0185714944862271</v>
      </c>
      <c r="H18" s="9">
        <f t="shared" si="2"/>
        <v>0.1675338189386056</v>
      </c>
      <c r="I18" s="17"/>
    </row>
    <row r="19" spans="1:9" ht="21" customHeight="1">
      <c r="A19" s="8" t="s">
        <v>4</v>
      </c>
      <c r="B19" s="28">
        <v>743.2</v>
      </c>
      <c r="C19" s="28">
        <v>743.2</v>
      </c>
      <c r="D19" s="28">
        <v>0</v>
      </c>
      <c r="E19" s="28">
        <v>0</v>
      </c>
      <c r="F19" s="9">
        <f t="shared" si="0"/>
        <v>0</v>
      </c>
      <c r="G19" s="9">
        <f t="shared" si="1"/>
        <v>0</v>
      </c>
      <c r="H19" s="38" t="e">
        <f t="shared" si="2"/>
        <v>#DIV/0!</v>
      </c>
      <c r="I19" s="17"/>
    </row>
    <row r="20" spans="1:9" ht="40.5" customHeight="1">
      <c r="A20" s="6" t="s">
        <v>22</v>
      </c>
      <c r="B20" s="27">
        <f>SUM(B21:B23)</f>
        <v>183201.4</v>
      </c>
      <c r="C20" s="27">
        <f>SUM(C21:C23)</f>
        <v>191846.09999999998</v>
      </c>
      <c r="D20" s="27">
        <f>SUM(D21:D23)</f>
        <v>44556.9</v>
      </c>
      <c r="E20" s="27">
        <f>SUM(E21:E23)</f>
        <v>44314.7</v>
      </c>
      <c r="F20" s="7">
        <f t="shared" si="0"/>
        <v>0.24189061873981313</v>
      </c>
      <c r="G20" s="7">
        <f t="shared" si="1"/>
        <v>0.23099088279615798</v>
      </c>
      <c r="H20" s="7">
        <f t="shared" si="2"/>
        <v>0.9945642537968304</v>
      </c>
      <c r="I20" s="17"/>
    </row>
    <row r="21" spans="1:9" ht="19.5" customHeight="1">
      <c r="A21" s="8" t="s">
        <v>0</v>
      </c>
      <c r="B21" s="28">
        <v>182566.4</v>
      </c>
      <c r="C21" s="28">
        <v>191233.8</v>
      </c>
      <c r="D21" s="28">
        <v>44556.9</v>
      </c>
      <c r="E21" s="28">
        <v>44314.7</v>
      </c>
      <c r="F21" s="9">
        <f t="shared" si="0"/>
        <v>0.2427319594405104</v>
      </c>
      <c r="G21" s="9">
        <f t="shared" si="1"/>
        <v>0.23173047860786117</v>
      </c>
      <c r="H21" s="9">
        <f t="shared" si="2"/>
        <v>0.9945642537968304</v>
      </c>
      <c r="I21" s="17"/>
    </row>
    <row r="22" spans="1:9" ht="13.5" customHeight="1">
      <c r="A22" s="8" t="s">
        <v>2</v>
      </c>
      <c r="B22" s="28">
        <v>635</v>
      </c>
      <c r="C22" s="28">
        <v>591.4</v>
      </c>
      <c r="D22" s="28">
        <v>0</v>
      </c>
      <c r="E22" s="28">
        <v>0</v>
      </c>
      <c r="F22" s="9">
        <f t="shared" si="0"/>
        <v>0</v>
      </c>
      <c r="G22" s="9">
        <f t="shared" si="1"/>
        <v>0</v>
      </c>
      <c r="H22" s="38" t="e">
        <f t="shared" si="2"/>
        <v>#DIV/0!</v>
      </c>
      <c r="I22" s="17"/>
    </row>
    <row r="23" spans="1:9" ht="18" customHeight="1">
      <c r="A23" s="8" t="s">
        <v>4</v>
      </c>
      <c r="B23" s="28">
        <v>0</v>
      </c>
      <c r="C23" s="28">
        <v>20.9</v>
      </c>
      <c r="D23" s="28">
        <v>0</v>
      </c>
      <c r="E23" s="28">
        <v>0</v>
      </c>
      <c r="F23" s="38" t="e">
        <f t="shared" si="0"/>
        <v>#DIV/0!</v>
      </c>
      <c r="G23" s="9">
        <f t="shared" si="1"/>
        <v>0</v>
      </c>
      <c r="H23" s="38" t="e">
        <f t="shared" si="2"/>
        <v>#DIV/0!</v>
      </c>
      <c r="I23" s="17"/>
    </row>
    <row r="24" spans="1:9" ht="47.25" customHeight="1">
      <c r="A24" s="6" t="s">
        <v>21</v>
      </c>
      <c r="B24" s="27">
        <f>SUM(B25:B26)</f>
        <v>4793977.3</v>
      </c>
      <c r="C24" s="27">
        <f>SUM(C25:C26)</f>
        <v>4903474.2</v>
      </c>
      <c r="D24" s="27">
        <f>SUM(D25:D26)</f>
        <v>900375</v>
      </c>
      <c r="E24" s="27">
        <f>SUM(E25:E26)</f>
        <v>860833.7</v>
      </c>
      <c r="F24" s="7">
        <f t="shared" si="0"/>
        <v>0.17956566043815017</v>
      </c>
      <c r="G24" s="7">
        <f t="shared" si="1"/>
        <v>0.17555587424116556</v>
      </c>
      <c r="H24" s="7">
        <f t="shared" si="2"/>
        <v>0.9560835207552408</v>
      </c>
      <c r="I24" s="17"/>
    </row>
    <row r="25" spans="1:9" ht="21" customHeight="1">
      <c r="A25" s="8" t="s">
        <v>0</v>
      </c>
      <c r="B25" s="28">
        <v>1037086.3</v>
      </c>
      <c r="C25" s="28">
        <v>1065651.6</v>
      </c>
      <c r="D25" s="28">
        <v>232443.8</v>
      </c>
      <c r="E25" s="28">
        <v>231991.3</v>
      </c>
      <c r="F25" s="9">
        <f t="shared" si="0"/>
        <v>0.22369527010432977</v>
      </c>
      <c r="G25" s="9">
        <f t="shared" si="1"/>
        <v>0.21769901157188706</v>
      </c>
      <c r="H25" s="9">
        <f t="shared" si="2"/>
        <v>0.9980532928819783</v>
      </c>
      <c r="I25" s="17"/>
    </row>
    <row r="26" spans="1:9" ht="18" customHeight="1">
      <c r="A26" s="8" t="s">
        <v>2</v>
      </c>
      <c r="B26" s="28">
        <v>3756891</v>
      </c>
      <c r="C26" s="28">
        <v>3837822.6</v>
      </c>
      <c r="D26" s="28">
        <v>667931.2</v>
      </c>
      <c r="E26" s="28">
        <v>628842.4</v>
      </c>
      <c r="F26" s="9">
        <f t="shared" si="0"/>
        <v>0.16738372233849744</v>
      </c>
      <c r="G26" s="9">
        <f t="shared" si="1"/>
        <v>0.1638539519778741</v>
      </c>
      <c r="H26" s="9">
        <f t="shared" si="2"/>
        <v>0.9414778048996664</v>
      </c>
      <c r="I26" s="17"/>
    </row>
    <row r="27" spans="1:9" ht="49.5" customHeight="1">
      <c r="A27" s="6" t="s">
        <v>20</v>
      </c>
      <c r="B27" s="27">
        <f>SUM(B28:B30)</f>
        <v>202735.90000000002</v>
      </c>
      <c r="C27" s="27">
        <f>SUM(C28:C30)</f>
        <v>606322.4</v>
      </c>
      <c r="D27" s="27">
        <f>SUM(D28:D30)</f>
        <v>0</v>
      </c>
      <c r="E27" s="27">
        <f>SUM(E28:E30)</f>
        <v>0</v>
      </c>
      <c r="F27" s="7">
        <f t="shared" si="0"/>
        <v>0</v>
      </c>
      <c r="G27" s="7">
        <f t="shared" si="1"/>
        <v>0</v>
      </c>
      <c r="H27" s="37" t="e">
        <f t="shared" si="2"/>
        <v>#DIV/0!</v>
      </c>
      <c r="I27" s="17"/>
    </row>
    <row r="28" spans="1:9" ht="13.5" customHeight="1">
      <c r="A28" s="8" t="s">
        <v>0</v>
      </c>
      <c r="B28" s="28">
        <v>35120.2</v>
      </c>
      <c r="C28" s="28">
        <v>61158.4</v>
      </c>
      <c r="D28" s="28">
        <v>0</v>
      </c>
      <c r="E28" s="28">
        <v>0</v>
      </c>
      <c r="F28" s="9">
        <f t="shared" si="0"/>
        <v>0</v>
      </c>
      <c r="G28" s="9">
        <f t="shared" si="1"/>
        <v>0</v>
      </c>
      <c r="H28" s="38" t="e">
        <f t="shared" si="2"/>
        <v>#DIV/0!</v>
      </c>
      <c r="I28" s="17"/>
    </row>
    <row r="29" spans="1:9" ht="18" customHeight="1">
      <c r="A29" s="8" t="s">
        <v>2</v>
      </c>
      <c r="B29" s="28">
        <v>151524.5</v>
      </c>
      <c r="C29" s="28">
        <v>529268.9</v>
      </c>
      <c r="D29" s="28">
        <v>0</v>
      </c>
      <c r="E29" s="28">
        <v>0</v>
      </c>
      <c r="F29" s="9">
        <f t="shared" si="0"/>
        <v>0</v>
      </c>
      <c r="G29" s="9">
        <f t="shared" si="1"/>
        <v>0</v>
      </c>
      <c r="H29" s="38" t="e">
        <f t="shared" si="2"/>
        <v>#DIV/0!</v>
      </c>
      <c r="I29" s="17"/>
    </row>
    <row r="30" spans="1:9" ht="13.5" customHeight="1">
      <c r="A30" s="8" t="s">
        <v>4</v>
      </c>
      <c r="B30" s="28">
        <v>16091.2</v>
      </c>
      <c r="C30" s="28">
        <v>15895.1</v>
      </c>
      <c r="D30" s="28">
        <v>0</v>
      </c>
      <c r="E30" s="28">
        <v>0</v>
      </c>
      <c r="F30" s="9">
        <f t="shared" si="0"/>
        <v>0</v>
      </c>
      <c r="G30" s="9">
        <f t="shared" si="1"/>
        <v>0</v>
      </c>
      <c r="H30" s="38" t="e">
        <f t="shared" si="2"/>
        <v>#DIV/0!</v>
      </c>
      <c r="I30" s="17"/>
    </row>
    <row r="31" spans="1:9" ht="66" customHeight="1">
      <c r="A31" s="6" t="s">
        <v>19</v>
      </c>
      <c r="B31" s="27">
        <f>SUM(B32)</f>
        <v>148159</v>
      </c>
      <c r="C31" s="27">
        <f>SUM(C32)</f>
        <v>148127.1</v>
      </c>
      <c r="D31" s="27">
        <f>SUM(D32)</f>
        <v>40723.5</v>
      </c>
      <c r="E31" s="27">
        <f>SUM(E32)</f>
        <v>40723.5</v>
      </c>
      <c r="F31" s="7">
        <f t="shared" si="0"/>
        <v>0.274863491249266</v>
      </c>
      <c r="G31" s="7">
        <f t="shared" si="1"/>
        <v>0.2749226846404203</v>
      </c>
      <c r="H31" s="7">
        <f t="shared" si="2"/>
        <v>1</v>
      </c>
      <c r="I31" s="17"/>
    </row>
    <row r="32" spans="1:9" ht="21" customHeight="1">
      <c r="A32" s="8" t="s">
        <v>0</v>
      </c>
      <c r="B32" s="28">
        <v>148159</v>
      </c>
      <c r="C32" s="28">
        <v>148127.1</v>
      </c>
      <c r="D32" s="28">
        <v>40723.5</v>
      </c>
      <c r="E32" s="28">
        <v>40723.5</v>
      </c>
      <c r="F32" s="9">
        <f t="shared" si="0"/>
        <v>0.274863491249266</v>
      </c>
      <c r="G32" s="9">
        <f t="shared" si="1"/>
        <v>0.2749226846404203</v>
      </c>
      <c r="H32" s="9">
        <f t="shared" si="2"/>
        <v>1</v>
      </c>
      <c r="I32" s="17"/>
    </row>
    <row r="33" spans="1:9" ht="65.25" customHeight="1">
      <c r="A33" s="6" t="s">
        <v>18</v>
      </c>
      <c r="B33" s="27">
        <f>SUM(B34:B35)</f>
        <v>16598.4</v>
      </c>
      <c r="C33" s="27">
        <f>SUM(C34:C35)</f>
        <v>17219.8</v>
      </c>
      <c r="D33" s="27">
        <f>SUM(D34:D35)</f>
        <v>263.1</v>
      </c>
      <c r="E33" s="27">
        <f>SUM(E34:E35)</f>
        <v>263.1</v>
      </c>
      <c r="F33" s="7">
        <f t="shared" si="0"/>
        <v>0.015850925390399076</v>
      </c>
      <c r="G33" s="7">
        <f t="shared" si="1"/>
        <v>0.015278923100152152</v>
      </c>
      <c r="H33" s="7">
        <f t="shared" si="2"/>
        <v>1</v>
      </c>
      <c r="I33" s="17"/>
    </row>
    <row r="34" spans="1:9" ht="13.5" customHeight="1">
      <c r="A34" s="8" t="s">
        <v>0</v>
      </c>
      <c r="B34" s="28">
        <v>9535.8</v>
      </c>
      <c r="C34" s="28">
        <v>9535.8</v>
      </c>
      <c r="D34" s="28">
        <v>263.1</v>
      </c>
      <c r="E34" s="28">
        <v>263.1</v>
      </c>
      <c r="F34" s="9">
        <f t="shared" si="0"/>
        <v>0.027590763229094574</v>
      </c>
      <c r="G34" s="9">
        <f t="shared" si="1"/>
        <v>0.027590763229094574</v>
      </c>
      <c r="H34" s="9">
        <f t="shared" si="2"/>
        <v>1</v>
      </c>
      <c r="I34" s="17"/>
    </row>
    <row r="35" spans="1:9" ht="18" customHeight="1">
      <c r="A35" s="8" t="s">
        <v>2</v>
      </c>
      <c r="B35" s="28">
        <v>7062.6</v>
      </c>
      <c r="C35" s="28">
        <v>7684</v>
      </c>
      <c r="D35" s="28">
        <v>0</v>
      </c>
      <c r="E35" s="28">
        <v>0</v>
      </c>
      <c r="F35" s="9">
        <f t="shared" si="0"/>
        <v>0</v>
      </c>
      <c r="G35" s="9">
        <f t="shared" si="1"/>
        <v>0</v>
      </c>
      <c r="H35" s="38" t="e">
        <f t="shared" si="2"/>
        <v>#DIV/0!</v>
      </c>
      <c r="I35" s="17"/>
    </row>
    <row r="36" spans="1:9" ht="57" customHeight="1">
      <c r="A36" s="6" t="s">
        <v>17</v>
      </c>
      <c r="B36" s="27">
        <f>SUM(B37:B40)</f>
        <v>754137.2</v>
      </c>
      <c r="C36" s="27">
        <f>SUM(C37:C40)</f>
        <v>758769.7</v>
      </c>
      <c r="D36" s="27">
        <f>SUM(D37:D40)</f>
        <v>141941.7</v>
      </c>
      <c r="E36" s="27">
        <f>SUM(E37:E40)</f>
        <v>140001.9</v>
      </c>
      <c r="F36" s="7">
        <f t="shared" si="0"/>
        <v>0.18564513194681287</v>
      </c>
      <c r="G36" s="7">
        <f t="shared" si="1"/>
        <v>0.1845117167962822</v>
      </c>
      <c r="H36" s="7">
        <f t="shared" si="2"/>
        <v>0.9863338257890386</v>
      </c>
      <c r="I36" s="17"/>
    </row>
    <row r="37" spans="1:9" ht="18" customHeight="1">
      <c r="A37" s="8" t="s">
        <v>0</v>
      </c>
      <c r="B37" s="28">
        <v>696776.5</v>
      </c>
      <c r="C37" s="28">
        <v>694465.4</v>
      </c>
      <c r="D37" s="28">
        <v>136841.7</v>
      </c>
      <c r="E37" s="28">
        <v>136813</v>
      </c>
      <c r="F37" s="9">
        <f t="shared" si="0"/>
        <v>0.1963513407814414</v>
      </c>
      <c r="G37" s="9">
        <f t="shared" si="1"/>
        <v>0.19700477518390405</v>
      </c>
      <c r="H37" s="9">
        <f t="shared" si="2"/>
        <v>0.9997902686096416</v>
      </c>
      <c r="I37" s="17"/>
    </row>
    <row r="38" spans="1:9" ht="13.5" customHeight="1">
      <c r="A38" s="8" t="s">
        <v>2</v>
      </c>
      <c r="B38" s="28">
        <v>57360.7</v>
      </c>
      <c r="C38" s="28">
        <v>54566.2</v>
      </c>
      <c r="D38" s="28">
        <v>5100</v>
      </c>
      <c r="E38" s="28">
        <v>3188.9</v>
      </c>
      <c r="F38" s="9">
        <f t="shared" si="0"/>
        <v>0.055593812488341325</v>
      </c>
      <c r="G38" s="9">
        <f t="shared" si="1"/>
        <v>0.05844093962929433</v>
      </c>
      <c r="H38" s="9">
        <f t="shared" si="2"/>
        <v>0.6252745098039216</v>
      </c>
      <c r="I38" s="17"/>
    </row>
    <row r="39" spans="1:9" ht="18" customHeight="1">
      <c r="A39" s="8" t="s">
        <v>4</v>
      </c>
      <c r="B39" s="28">
        <v>0</v>
      </c>
      <c r="C39" s="28">
        <v>9738.1</v>
      </c>
      <c r="D39" s="28">
        <v>0</v>
      </c>
      <c r="E39" s="28">
        <v>0</v>
      </c>
      <c r="F39" s="38" t="e">
        <f t="shared" si="0"/>
        <v>#DIV/0!</v>
      </c>
      <c r="G39" s="9">
        <f t="shared" si="1"/>
        <v>0</v>
      </c>
      <c r="H39" s="38" t="e">
        <f t="shared" si="2"/>
        <v>#DIV/0!</v>
      </c>
      <c r="I39" s="17"/>
    </row>
    <row r="40" spans="1:9" ht="18" customHeight="1" hidden="1">
      <c r="A40" s="8" t="s">
        <v>31</v>
      </c>
      <c r="B40" s="28"/>
      <c r="C40" s="34"/>
      <c r="D40" s="34"/>
      <c r="E40" s="34"/>
      <c r="F40" s="9" t="e">
        <f t="shared" si="0"/>
        <v>#DIV/0!</v>
      </c>
      <c r="G40" s="9" t="e">
        <f t="shared" si="1"/>
        <v>#DIV/0!</v>
      </c>
      <c r="H40" s="9" t="e">
        <f t="shared" si="2"/>
        <v>#DIV/0!</v>
      </c>
      <c r="I40" s="17"/>
    </row>
    <row r="41" spans="1:9" ht="53.25" customHeight="1">
      <c r="A41" s="6" t="s">
        <v>16</v>
      </c>
      <c r="B41" s="27">
        <f>SUM(B42:B43)</f>
        <v>454545.5</v>
      </c>
      <c r="C41" s="27">
        <f>SUM(C42:C43)</f>
        <v>454545.5</v>
      </c>
      <c r="D41" s="27">
        <f>SUM(D42:D43)</f>
        <v>139442.8</v>
      </c>
      <c r="E41" s="27">
        <f>SUM(E42:E43)</f>
        <v>139442.8</v>
      </c>
      <c r="F41" s="7">
        <f t="shared" si="0"/>
        <v>0.306774129322587</v>
      </c>
      <c r="G41" s="7">
        <f t="shared" si="1"/>
        <v>0.306774129322587</v>
      </c>
      <c r="H41" s="7">
        <f t="shared" si="2"/>
        <v>1</v>
      </c>
      <c r="I41" s="17"/>
    </row>
    <row r="42" spans="1:9" ht="18" customHeight="1">
      <c r="A42" s="8" t="s">
        <v>0</v>
      </c>
      <c r="B42" s="28">
        <v>4545.5</v>
      </c>
      <c r="C42" s="28">
        <v>4545.5</v>
      </c>
      <c r="D42" s="28">
        <v>1394.4</v>
      </c>
      <c r="E42" s="28">
        <v>1394.4</v>
      </c>
      <c r="F42" s="9">
        <f t="shared" si="0"/>
        <v>0.30676493235067653</v>
      </c>
      <c r="G42" s="9">
        <f t="shared" si="1"/>
        <v>0.30676493235067653</v>
      </c>
      <c r="H42" s="9">
        <f t="shared" si="2"/>
        <v>1</v>
      </c>
      <c r="I42" s="17"/>
    </row>
    <row r="43" spans="1:9" ht="18" customHeight="1">
      <c r="A43" s="8" t="s">
        <v>2</v>
      </c>
      <c r="B43" s="28">
        <v>450000</v>
      </c>
      <c r="C43" s="28">
        <v>450000</v>
      </c>
      <c r="D43" s="28">
        <v>138048.4</v>
      </c>
      <c r="E43" s="28">
        <v>138048.4</v>
      </c>
      <c r="F43" s="9">
        <f t="shared" si="0"/>
        <v>0.3067742222222222</v>
      </c>
      <c r="G43" s="9">
        <f t="shared" si="1"/>
        <v>0.3067742222222222</v>
      </c>
      <c r="H43" s="9">
        <f t="shared" si="2"/>
        <v>1</v>
      </c>
      <c r="I43" s="17"/>
    </row>
    <row r="44" spans="1:9" ht="42" customHeight="1">
      <c r="A44" s="6" t="s">
        <v>15</v>
      </c>
      <c r="B44" s="27">
        <f>SUM(B45)</f>
        <v>177121.9</v>
      </c>
      <c r="C44" s="27">
        <f>SUM(C45)</f>
        <v>113284.9</v>
      </c>
      <c r="D44" s="27">
        <f>SUM(D45)</f>
        <v>21560.3</v>
      </c>
      <c r="E44" s="27">
        <f>SUM(E45)</f>
        <v>21560.3</v>
      </c>
      <c r="F44" s="7">
        <f t="shared" si="0"/>
        <v>0.12172577191188667</v>
      </c>
      <c r="G44" s="7">
        <f t="shared" si="1"/>
        <v>0.19031927467826693</v>
      </c>
      <c r="H44" s="7">
        <f t="shared" si="2"/>
        <v>1</v>
      </c>
      <c r="I44" s="17"/>
    </row>
    <row r="45" spans="1:9" ht="27" customHeight="1">
      <c r="A45" s="8" t="s">
        <v>0</v>
      </c>
      <c r="B45" s="28">
        <v>177121.9</v>
      </c>
      <c r="C45" s="28">
        <v>113284.9</v>
      </c>
      <c r="D45" s="28">
        <v>21560.3</v>
      </c>
      <c r="E45" s="28">
        <v>21560.3</v>
      </c>
      <c r="F45" s="9">
        <f t="shared" si="0"/>
        <v>0.12172577191188667</v>
      </c>
      <c r="G45" s="9">
        <f t="shared" si="1"/>
        <v>0.19031927467826693</v>
      </c>
      <c r="H45" s="9">
        <f t="shared" si="2"/>
        <v>1</v>
      </c>
      <c r="I45" s="17"/>
    </row>
    <row r="46" spans="1:9" ht="45" customHeight="1">
      <c r="A46" s="6" t="s">
        <v>14</v>
      </c>
      <c r="B46" s="27">
        <f>SUM(B47:B48)</f>
        <v>228416</v>
      </c>
      <c r="C46" s="27">
        <f>SUM(C47:C48)</f>
        <v>328376.6</v>
      </c>
      <c r="D46" s="27">
        <f>SUM(D47:D48)</f>
        <v>86728.29999999999</v>
      </c>
      <c r="E46" s="27">
        <f>SUM(E47:E48)</f>
        <v>86728.29999999999</v>
      </c>
      <c r="F46" s="7">
        <f t="shared" si="0"/>
        <v>0.37969450476323896</v>
      </c>
      <c r="G46" s="7">
        <f t="shared" si="1"/>
        <v>0.2641123027645697</v>
      </c>
      <c r="H46" s="7">
        <f t="shared" si="2"/>
        <v>1</v>
      </c>
      <c r="I46" s="17"/>
    </row>
    <row r="47" spans="1:9" ht="18" customHeight="1">
      <c r="A47" s="8" t="s">
        <v>0</v>
      </c>
      <c r="B47" s="28">
        <v>160037.9</v>
      </c>
      <c r="C47" s="28">
        <v>171149</v>
      </c>
      <c r="D47" s="28">
        <v>37789.1</v>
      </c>
      <c r="E47" s="28">
        <v>37789.1</v>
      </c>
      <c r="F47" s="9">
        <f t="shared" si="0"/>
        <v>0.23612594266733067</v>
      </c>
      <c r="G47" s="9">
        <f t="shared" si="1"/>
        <v>0.22079649895704911</v>
      </c>
      <c r="H47" s="9">
        <f t="shared" si="2"/>
        <v>1</v>
      </c>
      <c r="I47" s="17"/>
    </row>
    <row r="48" spans="1:9" ht="18" customHeight="1">
      <c r="A48" s="8" t="s">
        <v>2</v>
      </c>
      <c r="B48" s="28">
        <v>68378.1</v>
      </c>
      <c r="C48" s="28">
        <v>157227.6</v>
      </c>
      <c r="D48" s="28">
        <v>48939.2</v>
      </c>
      <c r="E48" s="28">
        <v>48939.2</v>
      </c>
      <c r="F48" s="9">
        <f t="shared" si="0"/>
        <v>0.7157145343318986</v>
      </c>
      <c r="G48" s="9">
        <f t="shared" si="1"/>
        <v>0.31126341685556475</v>
      </c>
      <c r="H48" s="9">
        <f t="shared" si="2"/>
        <v>1</v>
      </c>
      <c r="I48" s="17"/>
    </row>
    <row r="49" spans="1:9" ht="42.75" customHeight="1">
      <c r="A49" s="6" t="s">
        <v>13</v>
      </c>
      <c r="B49" s="27">
        <f>SUM(B50:B51)</f>
        <v>15010</v>
      </c>
      <c r="C49" s="27">
        <f>SUM(C50:C51)</f>
        <v>14515.3</v>
      </c>
      <c r="D49" s="27">
        <f>SUM(D50:D51)</f>
        <v>0</v>
      </c>
      <c r="E49" s="27">
        <f>SUM(E50:E51)</f>
        <v>0</v>
      </c>
      <c r="F49" s="7">
        <f t="shared" si="0"/>
        <v>0</v>
      </c>
      <c r="G49" s="7">
        <f t="shared" si="1"/>
        <v>0</v>
      </c>
      <c r="H49" s="37" t="e">
        <f t="shared" si="2"/>
        <v>#DIV/0!</v>
      </c>
      <c r="I49" s="17"/>
    </row>
    <row r="50" spans="1:9" ht="21" customHeight="1">
      <c r="A50" s="8" t="s">
        <v>0</v>
      </c>
      <c r="B50" s="28">
        <v>15010</v>
      </c>
      <c r="C50" s="28">
        <v>14515.3</v>
      </c>
      <c r="D50" s="28">
        <v>0</v>
      </c>
      <c r="E50" s="28">
        <v>0</v>
      </c>
      <c r="F50" s="9">
        <f t="shared" si="0"/>
        <v>0</v>
      </c>
      <c r="G50" s="9">
        <f t="shared" si="1"/>
        <v>0</v>
      </c>
      <c r="H50" s="38" t="e">
        <f t="shared" si="2"/>
        <v>#DIV/0!</v>
      </c>
      <c r="I50" s="17"/>
    </row>
    <row r="51" spans="1:9" ht="21" customHeight="1" hidden="1">
      <c r="A51" s="8" t="s">
        <v>2</v>
      </c>
      <c r="B51" s="28"/>
      <c r="C51" s="34"/>
      <c r="D51" s="34"/>
      <c r="E51" s="34"/>
      <c r="F51" s="9" t="e">
        <f t="shared" si="0"/>
        <v>#DIV/0!</v>
      </c>
      <c r="G51" s="9" t="e">
        <f t="shared" si="1"/>
        <v>#DIV/0!</v>
      </c>
      <c r="H51" s="9" t="e">
        <f t="shared" si="2"/>
        <v>#DIV/0!</v>
      </c>
      <c r="I51" s="17"/>
    </row>
    <row r="52" spans="1:9" ht="58.5" customHeight="1">
      <c r="A52" s="6" t="s">
        <v>12</v>
      </c>
      <c r="B52" s="27">
        <f>SUM(B53)</f>
        <v>3813.5</v>
      </c>
      <c r="C52" s="27">
        <f>SUM(C53)</f>
        <v>3813.5</v>
      </c>
      <c r="D52" s="27">
        <f>SUM(D53)</f>
        <v>0</v>
      </c>
      <c r="E52" s="27">
        <f>SUM(E53)</f>
        <v>0</v>
      </c>
      <c r="F52" s="7">
        <f t="shared" si="0"/>
        <v>0</v>
      </c>
      <c r="G52" s="7">
        <f t="shared" si="1"/>
        <v>0</v>
      </c>
      <c r="H52" s="37" t="e">
        <f t="shared" si="2"/>
        <v>#DIV/0!</v>
      </c>
      <c r="I52" s="17"/>
    </row>
    <row r="53" spans="1:9" ht="24" customHeight="1">
      <c r="A53" s="8" t="s">
        <v>0</v>
      </c>
      <c r="B53" s="28">
        <v>3813.5</v>
      </c>
      <c r="C53" s="28">
        <v>3813.5</v>
      </c>
      <c r="D53" s="28">
        <v>0</v>
      </c>
      <c r="E53" s="28">
        <v>0</v>
      </c>
      <c r="F53" s="9">
        <f t="shared" si="0"/>
        <v>0</v>
      </c>
      <c r="G53" s="9">
        <f t="shared" si="1"/>
        <v>0</v>
      </c>
      <c r="H53" s="38" t="e">
        <f t="shared" si="2"/>
        <v>#DIV/0!</v>
      </c>
      <c r="I53" s="17"/>
    </row>
    <row r="54" spans="1:9" ht="35.25" customHeight="1">
      <c r="A54" s="6" t="s">
        <v>11</v>
      </c>
      <c r="B54" s="27">
        <f>SUM(B55)</f>
        <v>19037.1</v>
      </c>
      <c r="C54" s="27">
        <f>SUM(C55)</f>
        <v>19037.1</v>
      </c>
      <c r="D54" s="27">
        <f>SUM(D55)</f>
        <v>3412.1</v>
      </c>
      <c r="E54" s="27">
        <f>SUM(E55)</f>
        <v>3412.1</v>
      </c>
      <c r="F54" s="7">
        <f t="shared" si="0"/>
        <v>0.1792342321046798</v>
      </c>
      <c r="G54" s="7">
        <f t="shared" si="1"/>
        <v>0.1792342321046798</v>
      </c>
      <c r="H54" s="7">
        <f t="shared" si="2"/>
        <v>1</v>
      </c>
      <c r="I54" s="17"/>
    </row>
    <row r="55" spans="1:9" ht="19.5" customHeight="1">
      <c r="A55" s="8" t="s">
        <v>0</v>
      </c>
      <c r="B55" s="28">
        <v>19037.1</v>
      </c>
      <c r="C55" s="28">
        <v>19037.1</v>
      </c>
      <c r="D55" s="28">
        <v>3412.1</v>
      </c>
      <c r="E55" s="28">
        <v>3412.1</v>
      </c>
      <c r="F55" s="9">
        <f t="shared" si="0"/>
        <v>0.1792342321046798</v>
      </c>
      <c r="G55" s="9">
        <f t="shared" si="1"/>
        <v>0.1792342321046798</v>
      </c>
      <c r="H55" s="9">
        <f t="shared" si="2"/>
        <v>1</v>
      </c>
      <c r="I55" s="17"/>
    </row>
    <row r="56" spans="1:9" ht="39" customHeight="1">
      <c r="A56" s="6" t="s">
        <v>10</v>
      </c>
      <c r="B56" s="27">
        <f>SUM(B57)</f>
        <v>50500.8</v>
      </c>
      <c r="C56" s="27">
        <f>SUM(C57)</f>
        <v>50986.9</v>
      </c>
      <c r="D56" s="27">
        <f>SUM(D57)</f>
        <v>8557.2</v>
      </c>
      <c r="E56" s="27">
        <f>SUM(E57)</f>
        <v>8492.2</v>
      </c>
      <c r="F56" s="7">
        <f t="shared" si="0"/>
        <v>0.16815971232138896</v>
      </c>
      <c r="G56" s="7">
        <f t="shared" si="1"/>
        <v>0.1665565076519655</v>
      </c>
      <c r="H56" s="7">
        <f t="shared" si="2"/>
        <v>0.9924040574019539</v>
      </c>
      <c r="I56" s="17"/>
    </row>
    <row r="57" spans="1:9" ht="18" customHeight="1">
      <c r="A57" s="8" t="s">
        <v>0</v>
      </c>
      <c r="B57" s="28">
        <v>50500.8</v>
      </c>
      <c r="C57" s="28">
        <v>50986.9</v>
      </c>
      <c r="D57" s="28">
        <v>8557.2</v>
      </c>
      <c r="E57" s="28">
        <v>8492.2</v>
      </c>
      <c r="F57" s="9">
        <f t="shared" si="0"/>
        <v>0.16815971232138896</v>
      </c>
      <c r="G57" s="9">
        <f t="shared" si="1"/>
        <v>0.1665565076519655</v>
      </c>
      <c r="H57" s="9">
        <f t="shared" si="2"/>
        <v>0.9924040574019539</v>
      </c>
      <c r="I57" s="17"/>
    </row>
    <row r="58" spans="1:9" ht="52.5" customHeight="1">
      <c r="A58" s="6" t="s">
        <v>9</v>
      </c>
      <c r="B58" s="27">
        <f>SUM(B59)</f>
        <v>134086.2</v>
      </c>
      <c r="C58" s="27">
        <f>SUM(C59)</f>
        <v>136792.1</v>
      </c>
      <c r="D58" s="27">
        <f>SUM(D59)</f>
        <v>22961.4</v>
      </c>
      <c r="E58" s="27">
        <f>SUM(E59)</f>
        <v>22961.4</v>
      </c>
      <c r="F58" s="7">
        <f t="shared" si="0"/>
        <v>0.17124357316412875</v>
      </c>
      <c r="G58" s="7">
        <f t="shared" si="1"/>
        <v>0.16785618467733152</v>
      </c>
      <c r="H58" s="7">
        <f t="shared" si="2"/>
        <v>1</v>
      </c>
      <c r="I58" s="17"/>
    </row>
    <row r="59" spans="1:9" ht="17.25" customHeight="1">
      <c r="A59" s="8" t="s">
        <v>0</v>
      </c>
      <c r="B59" s="28">
        <v>134086.2</v>
      </c>
      <c r="C59" s="28">
        <v>136792.1</v>
      </c>
      <c r="D59" s="28">
        <v>22961.4</v>
      </c>
      <c r="E59" s="28">
        <v>22961.4</v>
      </c>
      <c r="F59" s="9">
        <f t="shared" si="0"/>
        <v>0.17124357316412875</v>
      </c>
      <c r="G59" s="9">
        <f t="shared" si="1"/>
        <v>0.16785618467733152</v>
      </c>
      <c r="H59" s="9">
        <f t="shared" si="2"/>
        <v>1</v>
      </c>
      <c r="I59" s="17"/>
    </row>
    <row r="60" spans="1:9" ht="39.75" customHeight="1">
      <c r="A60" s="6" t="s">
        <v>8</v>
      </c>
      <c r="B60" s="27">
        <f>SUM(B61:B62)</f>
        <v>141380.2</v>
      </c>
      <c r="C60" s="27">
        <f>SUM(C61:C62)</f>
        <v>141380.2</v>
      </c>
      <c r="D60" s="27">
        <f>SUM(D61:D62)</f>
        <v>29206</v>
      </c>
      <c r="E60" s="27">
        <f>SUM(E61:E62)</f>
        <v>29206</v>
      </c>
      <c r="F60" s="7">
        <f t="shared" si="0"/>
        <v>0.2065777244621241</v>
      </c>
      <c r="G60" s="7">
        <f t="shared" si="1"/>
        <v>0.2065777244621241</v>
      </c>
      <c r="H60" s="7">
        <f t="shared" si="2"/>
        <v>1</v>
      </c>
      <c r="I60" s="17"/>
    </row>
    <row r="61" spans="1:9" ht="19.5" customHeight="1">
      <c r="A61" s="8" t="s">
        <v>0</v>
      </c>
      <c r="B61" s="28">
        <v>117585.7</v>
      </c>
      <c r="C61" s="28">
        <v>117585.7</v>
      </c>
      <c r="D61" s="28">
        <v>29206</v>
      </c>
      <c r="E61" s="28">
        <v>29206</v>
      </c>
      <c r="F61" s="9">
        <f t="shared" si="0"/>
        <v>0.24838054287213496</v>
      </c>
      <c r="G61" s="9">
        <f t="shared" si="1"/>
        <v>0.24838054287213496</v>
      </c>
      <c r="H61" s="9">
        <f t="shared" si="2"/>
        <v>1</v>
      </c>
      <c r="I61" s="17"/>
    </row>
    <row r="62" spans="1:9" ht="21" customHeight="1">
      <c r="A62" s="8" t="s">
        <v>2</v>
      </c>
      <c r="B62" s="28">
        <v>23794.5</v>
      </c>
      <c r="C62" s="28">
        <v>23794.5</v>
      </c>
      <c r="D62" s="28">
        <v>0</v>
      </c>
      <c r="E62" s="28">
        <v>0</v>
      </c>
      <c r="F62" s="9">
        <f t="shared" si="0"/>
        <v>0</v>
      </c>
      <c r="G62" s="9">
        <f t="shared" si="1"/>
        <v>0</v>
      </c>
      <c r="H62" s="38" t="e">
        <f t="shared" si="2"/>
        <v>#DIV/0!</v>
      </c>
      <c r="I62" s="17"/>
    </row>
    <row r="63" spans="1:9" ht="40.5" customHeight="1">
      <c r="A63" s="6" t="s">
        <v>7</v>
      </c>
      <c r="B63" s="27">
        <f>SUM(B64:B65)</f>
        <v>30000</v>
      </c>
      <c r="C63" s="27">
        <f>SUM(C64:C65)</f>
        <v>30000</v>
      </c>
      <c r="D63" s="27">
        <f>SUM(D64:D65)</f>
        <v>0</v>
      </c>
      <c r="E63" s="27">
        <f>SUM(E64:E65)</f>
        <v>0</v>
      </c>
      <c r="F63" s="7">
        <f t="shared" si="0"/>
        <v>0</v>
      </c>
      <c r="G63" s="7">
        <f t="shared" si="1"/>
        <v>0</v>
      </c>
      <c r="H63" s="37" t="e">
        <f t="shared" si="2"/>
        <v>#DIV/0!</v>
      </c>
      <c r="I63" s="17"/>
    </row>
    <row r="64" spans="1:9" ht="18.75" customHeight="1">
      <c r="A64" s="8" t="s">
        <v>0</v>
      </c>
      <c r="B64" s="28">
        <v>15000</v>
      </c>
      <c r="C64" s="28">
        <v>15000</v>
      </c>
      <c r="D64" s="28">
        <v>0</v>
      </c>
      <c r="E64" s="28">
        <v>0</v>
      </c>
      <c r="F64" s="9">
        <f t="shared" si="0"/>
        <v>0</v>
      </c>
      <c r="G64" s="9">
        <f t="shared" si="1"/>
        <v>0</v>
      </c>
      <c r="H64" s="38" t="e">
        <f t="shared" si="2"/>
        <v>#DIV/0!</v>
      </c>
      <c r="I64" s="17"/>
    </row>
    <row r="65" spans="1:9" ht="18" customHeight="1">
      <c r="A65" s="8" t="s">
        <v>2</v>
      </c>
      <c r="B65" s="28">
        <v>15000</v>
      </c>
      <c r="C65" s="28">
        <v>15000</v>
      </c>
      <c r="D65" s="28">
        <v>0</v>
      </c>
      <c r="E65" s="28">
        <v>0</v>
      </c>
      <c r="F65" s="9">
        <f t="shared" si="0"/>
        <v>0</v>
      </c>
      <c r="G65" s="9">
        <f t="shared" si="1"/>
        <v>0</v>
      </c>
      <c r="H65" s="38" t="e">
        <f t="shared" si="2"/>
        <v>#DIV/0!</v>
      </c>
      <c r="I65" s="17"/>
    </row>
    <row r="66" spans="1:9" ht="27.75" customHeight="1">
      <c r="A66" s="6" t="s">
        <v>6</v>
      </c>
      <c r="B66" s="27">
        <f>SUM(B67:B68)</f>
        <v>20928.5</v>
      </c>
      <c r="C66" s="27">
        <f>SUM(C67:C68)</f>
        <v>21328.5</v>
      </c>
      <c r="D66" s="27">
        <f>SUM(D67:D68)</f>
        <v>3630.5</v>
      </c>
      <c r="E66" s="27">
        <f>SUM(E67:E68)</f>
        <v>3430.5</v>
      </c>
      <c r="F66" s="7">
        <f t="shared" si="0"/>
        <v>0.1639152352055809</v>
      </c>
      <c r="G66" s="7">
        <f t="shared" si="1"/>
        <v>0.16084112806807793</v>
      </c>
      <c r="H66" s="7">
        <f t="shared" si="2"/>
        <v>0.9449111692604324</v>
      </c>
      <c r="I66" s="17"/>
    </row>
    <row r="67" spans="1:9" ht="15.75" customHeight="1">
      <c r="A67" s="8" t="s">
        <v>0</v>
      </c>
      <c r="B67" s="28">
        <v>18974.8</v>
      </c>
      <c r="C67" s="28">
        <v>19174.8</v>
      </c>
      <c r="D67" s="28">
        <v>3430.5</v>
      </c>
      <c r="E67" s="28">
        <v>3430.5</v>
      </c>
      <c r="F67" s="9">
        <f t="shared" si="0"/>
        <v>0.18079241941944052</v>
      </c>
      <c r="G67" s="9">
        <f t="shared" si="1"/>
        <v>0.17890669003066526</v>
      </c>
      <c r="H67" s="9">
        <f t="shared" si="2"/>
        <v>1</v>
      </c>
      <c r="I67" s="17"/>
    </row>
    <row r="68" spans="1:9" ht="16.5" customHeight="1">
      <c r="A68" s="8" t="s">
        <v>2</v>
      </c>
      <c r="B68" s="28">
        <v>1953.7</v>
      </c>
      <c r="C68" s="28">
        <v>2153.7</v>
      </c>
      <c r="D68" s="28">
        <v>200</v>
      </c>
      <c r="E68" s="28">
        <v>0</v>
      </c>
      <c r="F68" s="9">
        <f t="shared" si="0"/>
        <v>0</v>
      </c>
      <c r="G68" s="9">
        <f t="shared" si="1"/>
        <v>0</v>
      </c>
      <c r="H68" s="9">
        <f t="shared" si="2"/>
        <v>0</v>
      </c>
      <c r="I68" s="17"/>
    </row>
    <row r="69" spans="1:9" ht="38.25" customHeight="1">
      <c r="A69" s="6" t="s">
        <v>5</v>
      </c>
      <c r="B69" s="27">
        <f>SUM(B70:B72)</f>
        <v>428942.8</v>
      </c>
      <c r="C69" s="27">
        <f>SUM(C70:C72)</f>
        <v>424961</v>
      </c>
      <c r="D69" s="27">
        <f>SUM(D70:D72)</f>
        <v>125574</v>
      </c>
      <c r="E69" s="27">
        <f>SUM(E70:E72)</f>
        <v>125315.40000000001</v>
      </c>
      <c r="F69" s="7">
        <f t="shared" si="0"/>
        <v>0.2921494427695255</v>
      </c>
      <c r="G69" s="7">
        <f t="shared" si="1"/>
        <v>0.2948868249086387</v>
      </c>
      <c r="H69" s="7">
        <f t="shared" si="2"/>
        <v>0.9979406565053276</v>
      </c>
      <c r="I69" s="17"/>
    </row>
    <row r="70" spans="1:9" ht="18" customHeight="1">
      <c r="A70" s="8" t="s">
        <v>0</v>
      </c>
      <c r="B70" s="28">
        <v>409522</v>
      </c>
      <c r="C70" s="28">
        <v>405018.7</v>
      </c>
      <c r="D70" s="28">
        <v>120876.8</v>
      </c>
      <c r="E70" s="28">
        <v>120761.1</v>
      </c>
      <c r="F70" s="9">
        <f aca="true" t="shared" si="3" ref="F70:F82">E70/B70</f>
        <v>0.2948830587856086</v>
      </c>
      <c r="G70" s="9">
        <f aca="true" t="shared" si="4" ref="G70:G82">E70/C70</f>
        <v>0.2981617885791446</v>
      </c>
      <c r="H70" s="9">
        <f aca="true" t="shared" si="5" ref="H70:H82">E70/D70</f>
        <v>0.9990428270768253</v>
      </c>
      <c r="I70" s="17"/>
    </row>
    <row r="71" spans="1:9" ht="15.75" customHeight="1">
      <c r="A71" s="8" t="s">
        <v>2</v>
      </c>
      <c r="B71" s="28">
        <v>11380.7</v>
      </c>
      <c r="C71" s="28">
        <v>11380.7</v>
      </c>
      <c r="D71" s="28">
        <v>2635</v>
      </c>
      <c r="E71" s="28">
        <v>2492.1</v>
      </c>
      <c r="F71" s="9">
        <f t="shared" si="3"/>
        <v>0.218975985659933</v>
      </c>
      <c r="G71" s="9">
        <f t="shared" si="4"/>
        <v>0.218975985659933</v>
      </c>
      <c r="H71" s="9">
        <f t="shared" si="5"/>
        <v>0.9457685009487665</v>
      </c>
      <c r="I71" s="17"/>
    </row>
    <row r="72" spans="1:9" ht="16.5" customHeight="1">
      <c r="A72" s="8" t="s">
        <v>4</v>
      </c>
      <c r="B72" s="28">
        <v>8040.1</v>
      </c>
      <c r="C72" s="28">
        <v>8561.6</v>
      </c>
      <c r="D72" s="28">
        <v>2062.2</v>
      </c>
      <c r="E72" s="28">
        <v>2062.2</v>
      </c>
      <c r="F72" s="9">
        <f t="shared" si="3"/>
        <v>0.2564893471474235</v>
      </c>
      <c r="G72" s="9">
        <f t="shared" si="4"/>
        <v>0.24086619323490932</v>
      </c>
      <c r="H72" s="9">
        <f t="shared" si="5"/>
        <v>1</v>
      </c>
      <c r="I72" s="17"/>
    </row>
    <row r="73" spans="1:9" ht="40.5" customHeight="1">
      <c r="A73" s="6" t="s">
        <v>3</v>
      </c>
      <c r="B73" s="27">
        <f>SUM(B74:B75)</f>
        <v>15092.4</v>
      </c>
      <c r="C73" s="27">
        <f>SUM(C74:C75)</f>
        <v>25092.5</v>
      </c>
      <c r="D73" s="27">
        <f>SUM(D74:D75)</f>
        <v>1905.2</v>
      </c>
      <c r="E73" s="27">
        <f>SUM(E74:E75)</f>
        <v>1861.9</v>
      </c>
      <c r="F73" s="7">
        <f t="shared" si="3"/>
        <v>0.12336672762449975</v>
      </c>
      <c r="G73" s="7">
        <f t="shared" si="4"/>
        <v>0.07420145461791372</v>
      </c>
      <c r="H73" s="7">
        <f t="shared" si="5"/>
        <v>0.9772727272727273</v>
      </c>
      <c r="I73" s="17"/>
    </row>
    <row r="74" spans="1:9" ht="14.25" customHeight="1">
      <c r="A74" s="8" t="s">
        <v>0</v>
      </c>
      <c r="B74" s="28">
        <v>3300</v>
      </c>
      <c r="C74" s="28">
        <v>13300</v>
      </c>
      <c r="D74" s="28">
        <v>700</v>
      </c>
      <c r="E74" s="28">
        <v>700</v>
      </c>
      <c r="F74" s="9">
        <f t="shared" si="3"/>
        <v>0.21212121212121213</v>
      </c>
      <c r="G74" s="9">
        <f t="shared" si="4"/>
        <v>0.05263157894736842</v>
      </c>
      <c r="H74" s="9">
        <f t="shared" si="5"/>
        <v>1</v>
      </c>
      <c r="I74" s="17"/>
    </row>
    <row r="75" spans="1:9" ht="14.25" customHeight="1">
      <c r="A75" s="8" t="s">
        <v>2</v>
      </c>
      <c r="B75" s="28">
        <v>11792.4</v>
      </c>
      <c r="C75" s="28">
        <v>11792.5</v>
      </c>
      <c r="D75" s="28">
        <v>1205.2</v>
      </c>
      <c r="E75" s="28">
        <v>1161.9</v>
      </c>
      <c r="F75" s="9">
        <f t="shared" si="3"/>
        <v>0.09852956141243514</v>
      </c>
      <c r="G75" s="9">
        <f t="shared" si="4"/>
        <v>0.09852872588509647</v>
      </c>
      <c r="H75" s="9">
        <f t="shared" si="5"/>
        <v>0.9640723531364089</v>
      </c>
      <c r="I75" s="17"/>
    </row>
    <row r="76" spans="1:9" ht="13.5" customHeight="1">
      <c r="A76" s="6" t="s">
        <v>1</v>
      </c>
      <c r="B76" s="27">
        <f>SUM(B77)</f>
        <v>42098.7</v>
      </c>
      <c r="C76" s="27">
        <f>SUM(C77)</f>
        <v>42098.7</v>
      </c>
      <c r="D76" s="27">
        <f>SUM(D77)</f>
        <v>10781.3</v>
      </c>
      <c r="E76" s="27">
        <f>SUM(E77)</f>
        <v>10781.3</v>
      </c>
      <c r="F76" s="7">
        <f t="shared" si="3"/>
        <v>0.25609579393187915</v>
      </c>
      <c r="G76" s="7">
        <f t="shared" si="4"/>
        <v>0.25609579393187915</v>
      </c>
      <c r="H76" s="7">
        <f t="shared" si="5"/>
        <v>1</v>
      </c>
      <c r="I76" s="17"/>
    </row>
    <row r="77" spans="1:9" ht="14.25" customHeight="1" thickBot="1">
      <c r="A77" s="10" t="s">
        <v>0</v>
      </c>
      <c r="B77" s="30">
        <v>42098.7</v>
      </c>
      <c r="C77" s="35">
        <v>42098.7</v>
      </c>
      <c r="D77" s="35">
        <v>10781.3</v>
      </c>
      <c r="E77" s="35">
        <v>10781.3</v>
      </c>
      <c r="F77" s="11">
        <f t="shared" si="3"/>
        <v>0.25609579393187915</v>
      </c>
      <c r="G77" s="11">
        <f t="shared" si="4"/>
        <v>0.25609579393187915</v>
      </c>
      <c r="H77" s="11">
        <f t="shared" si="5"/>
        <v>1</v>
      </c>
      <c r="I77" s="17"/>
    </row>
    <row r="78" spans="1:11" ht="16.5" customHeight="1" thickBot="1">
      <c r="A78" s="12" t="s">
        <v>32</v>
      </c>
      <c r="B78" s="29">
        <f>B5+B7+B9+B13+B20+B24+B27+B31+B33+B36+B41+B44+B46+B49+B52+B54+B56+B58+B60+B63+B66+B69+B73+B76+B16</f>
        <v>8283701.1000000015</v>
      </c>
      <c r="C78" s="29">
        <f>C5+C7+C9+C13+C20+C24+C27+C31+C33+C36+C41+C44+C46+C49+C52+C54+C56+C58+C60+C63+C66+C69+C73+C76+C16</f>
        <v>8863244.1</v>
      </c>
      <c r="D78" s="29">
        <f>D5+D7+D9+D13+D20+D24+D27+D31+D33+D36+D41+D44+D46+D49+D52+D54+D56+D58+D60+D63+D66+D69+D73+D76+D16</f>
        <v>1670906.5</v>
      </c>
      <c r="E78" s="29">
        <f>E5+E7+E9+E13+E20+E24+E27+E31+E33+E36+E41+E44+E46+E49+E52+E54+E56+E58+E60+E63+E66+E69+E73+E76+E16</f>
        <v>1627008.0999999999</v>
      </c>
      <c r="F78" s="13">
        <f t="shared" si="3"/>
        <v>0.19641076861162934</v>
      </c>
      <c r="G78" s="13">
        <f t="shared" si="4"/>
        <v>0.1835680120781058</v>
      </c>
      <c r="H78" s="13">
        <f t="shared" si="5"/>
        <v>0.9737277938651863</v>
      </c>
      <c r="I78" s="18">
        <f>E5+E7+E13+E16+E20+E24+E27+E54+E66</f>
        <v>997170.9999999999</v>
      </c>
      <c r="J78" s="19">
        <f>I78/I82*100</f>
        <v>61.697467211903664</v>
      </c>
      <c r="K78" s="16" t="s">
        <v>33</v>
      </c>
    </row>
    <row r="79" spans="1:11" ht="18.75" customHeight="1">
      <c r="A79" s="14" t="s">
        <v>34</v>
      </c>
      <c r="B79" s="31">
        <f>B78-B76</f>
        <v>8241602.400000001</v>
      </c>
      <c r="C79" s="36">
        <f>C78-C76</f>
        <v>8821145.4</v>
      </c>
      <c r="D79" s="36">
        <f>D78-D76</f>
        <v>1660125.2</v>
      </c>
      <c r="E79" s="36">
        <f>E78-E76</f>
        <v>1616226.7999999998</v>
      </c>
      <c r="F79" s="15">
        <f t="shared" si="3"/>
        <v>0.19610589319377983</v>
      </c>
      <c r="G79" s="15">
        <f t="shared" si="4"/>
        <v>0.18322187501863418</v>
      </c>
      <c r="H79" s="15">
        <f t="shared" si="5"/>
        <v>0.9735571750853489</v>
      </c>
      <c r="I79" s="18">
        <f>E33+E36</f>
        <v>140265</v>
      </c>
      <c r="J79" s="19">
        <f>I79/I82*100</f>
        <v>8.678546847509272</v>
      </c>
      <c r="K79" s="16" t="s">
        <v>35</v>
      </c>
    </row>
    <row r="80" spans="1:11" ht="15.75" customHeight="1">
      <c r="A80" s="8" t="s">
        <v>0</v>
      </c>
      <c r="B80" s="28">
        <f>B6+B8+B10+B14+B17+B21+B25+B28+B32+B34+B37+B42+B45+B47+B50+B53+B55+B57+B59+B61+B64+B67+B70+B74</f>
        <v>3559334.8</v>
      </c>
      <c r="C80" s="28">
        <f>C6+C8+C10+C14+C17+C21+C25+C28+C32+C34+C37+C42+C45+C47+C50+C53+C55+C57+C59+C61+C64+C67+C70+C74</f>
        <v>3582239.8000000003</v>
      </c>
      <c r="D80" s="28">
        <f>D6+D8+D10+D14+D17+D21+D25+D28+D32+D34+D37+D42+D45+D47+D50+D53+D55+D57+D59+D61+D64+D67+D70+D74</f>
        <v>772693.5</v>
      </c>
      <c r="E80" s="28">
        <f>E6+E8+E10+E14+E17+E21+E25+E28+E32+E34+E37+E42+E45+E47+E50+E53+E55+E57+E59+E61+E64+E67+E70+E74</f>
        <v>771784.7999999999</v>
      </c>
      <c r="F80" s="9">
        <f t="shared" si="3"/>
        <v>0.21683399943157916</v>
      </c>
      <c r="G80" s="9">
        <f t="shared" si="4"/>
        <v>0.21544755323191928</v>
      </c>
      <c r="H80" s="9">
        <f t="shared" si="5"/>
        <v>0.998823983895296</v>
      </c>
      <c r="I80" s="18">
        <f>E41+E46+E49+E52+E56+E60+E63+E73</f>
        <v>265731.2</v>
      </c>
      <c r="J80" s="19">
        <f>I80/I82*100</f>
        <v>16.441454875021254</v>
      </c>
      <c r="K80" s="16" t="s">
        <v>36</v>
      </c>
    </row>
    <row r="81" spans="1:11" ht="15" customHeight="1">
      <c r="A81" s="8" t="s">
        <v>2</v>
      </c>
      <c r="B81" s="28">
        <f>B11+B15+B18+B22+B26+B29+B35+B38+B43+B48+B51+B65+B68+B71+B75+B62</f>
        <v>4657368.300000001</v>
      </c>
      <c r="C81" s="28">
        <f>C11+C15+C18+C22+C26+C29+C35+C38+C43+C48+C51+C65+C68+C71+C75+C62</f>
        <v>5203921.9</v>
      </c>
      <c r="D81" s="28">
        <f>D11+D15+D18+D22+D26+D29+D35+D38+D43+D48+D51+D65+D68+D71+D75+D62</f>
        <v>885369.4999999999</v>
      </c>
      <c r="E81" s="28">
        <f>E11+E15+E18+E22+E26+E29+E35+E38+E43+E48+E51+E65+E68+E71+E75+E62</f>
        <v>842379.8</v>
      </c>
      <c r="F81" s="9">
        <f t="shared" si="3"/>
        <v>0.1808703425924035</v>
      </c>
      <c r="G81" s="9">
        <f t="shared" si="4"/>
        <v>0.1618740281248264</v>
      </c>
      <c r="H81" s="9">
        <f t="shared" si="5"/>
        <v>0.9514443404702784</v>
      </c>
      <c r="I81" s="18">
        <f>E9+E31+E44+E58+E69</f>
        <v>213059.60000000003</v>
      </c>
      <c r="J81" s="19">
        <f>I81/I82*100</f>
        <v>13.1825310655658</v>
      </c>
      <c r="K81" s="16" t="s">
        <v>37</v>
      </c>
    </row>
    <row r="82" spans="1:9" ht="13.5" customHeight="1">
      <c r="A82" s="8" t="s">
        <v>4</v>
      </c>
      <c r="B82" s="28">
        <f>B12+B19+B23+B30+B39+B72</f>
        <v>24899.300000000003</v>
      </c>
      <c r="C82" s="28">
        <f>C12+C19+C23+C30+C39+C72</f>
        <v>34983.7</v>
      </c>
      <c r="D82" s="28">
        <f>D12+D19+D23+D30+D39+D72</f>
        <v>2062.2</v>
      </c>
      <c r="E82" s="28">
        <f>E12+E19+E23+E30+E39+E72</f>
        <v>2062.2</v>
      </c>
      <c r="F82" s="9">
        <f t="shared" si="3"/>
        <v>0.08282160542665856</v>
      </c>
      <c r="G82" s="9">
        <f t="shared" si="4"/>
        <v>0.05894745267081526</v>
      </c>
      <c r="H82" s="9">
        <f t="shared" si="5"/>
        <v>1</v>
      </c>
      <c r="I82" s="20">
        <f>SUM(I78:I81)</f>
        <v>1616226.8</v>
      </c>
    </row>
    <row r="83" spans="1:9" ht="15" customHeight="1" hidden="1">
      <c r="A83" s="1"/>
      <c r="B83" s="22">
        <f>B79-B80-B81-B82</f>
        <v>7.421476766467094E-10</v>
      </c>
      <c r="C83" s="22">
        <f>C79-C80-C81-C82</f>
        <v>-7.421476766467094E-10</v>
      </c>
      <c r="D83" s="32">
        <f>D79-D80-D81-D82</f>
        <v>7.003109203651547E-11</v>
      </c>
      <c r="E83" s="32">
        <f>E79-E80-E81-E82</f>
        <v>-1.6279955161735415E-10</v>
      </c>
      <c r="F83" s="3"/>
      <c r="G83" s="3"/>
      <c r="H83" s="3"/>
      <c r="I83" s="3"/>
    </row>
    <row r="84" spans="1:9" ht="12.75" customHeight="1" hidden="1">
      <c r="A84" s="1"/>
      <c r="B84" s="23"/>
      <c r="C84" s="23"/>
      <c r="D84" s="23"/>
      <c r="E84" s="23">
        <f>E79/E78*100</f>
        <v>99.33735425164755</v>
      </c>
      <c r="F84" s="3" t="s">
        <v>44</v>
      </c>
      <c r="G84" s="3"/>
      <c r="H84" s="3"/>
      <c r="I84" s="3"/>
    </row>
    <row r="85" spans="1:9" ht="12" customHeight="1" hidden="1">
      <c r="A85" s="3"/>
      <c r="B85" s="2"/>
      <c r="C85" s="2"/>
      <c r="D85" s="2"/>
      <c r="E85" s="2"/>
      <c r="F85" s="3"/>
      <c r="G85" s="3"/>
      <c r="H85" s="3"/>
      <c r="I85" s="3"/>
    </row>
    <row r="86" spans="1:9" ht="12" customHeight="1" hidden="1">
      <c r="A86" s="24"/>
      <c r="B86" s="2"/>
      <c r="C86" s="2"/>
      <c r="D86" s="2"/>
      <c r="E86" s="2"/>
      <c r="F86" s="3"/>
      <c r="G86" s="3"/>
      <c r="H86" s="3"/>
      <c r="I86" s="3"/>
    </row>
    <row r="87" spans="1:9" ht="12" customHeight="1" hidden="1">
      <c r="A87" s="24"/>
      <c r="B87" s="2"/>
      <c r="C87" s="2"/>
      <c r="D87" s="2"/>
      <c r="E87" s="2"/>
      <c r="F87" s="3"/>
      <c r="G87" s="3"/>
      <c r="H87" s="3"/>
      <c r="I87" s="3"/>
    </row>
    <row r="88" spans="1:9" ht="18.75" customHeight="1" hidden="1">
      <c r="A88" s="3"/>
      <c r="B88" s="2"/>
      <c r="C88" s="2"/>
      <c r="D88" s="2"/>
      <c r="E88" s="2"/>
      <c r="F88" s="3"/>
      <c r="G88" s="3"/>
      <c r="H88" s="3"/>
      <c r="I88" s="3"/>
    </row>
    <row r="89" spans="1:9" ht="12" customHeight="1">
      <c r="A89" s="2"/>
      <c r="B89" s="2"/>
      <c r="C89" s="2"/>
      <c r="D89" s="2"/>
      <c r="E89" s="2"/>
      <c r="F89" s="3"/>
      <c r="G89" s="3"/>
      <c r="H89" s="3"/>
      <c r="I89" s="3"/>
    </row>
    <row r="90" spans="1:9" ht="12" customHeight="1">
      <c r="A90" s="2"/>
      <c r="B90" s="2"/>
      <c r="C90" s="2"/>
      <c r="D90" s="2"/>
      <c r="E90" s="2"/>
      <c r="F90" s="3"/>
      <c r="G90" s="3"/>
      <c r="H90" s="3"/>
      <c r="I90" s="3"/>
    </row>
    <row r="91" spans="1:9" ht="12.75" customHeight="1">
      <c r="A91" s="3"/>
      <c r="B91" s="2"/>
      <c r="C91" s="2"/>
      <c r="D91" s="2"/>
      <c r="E91" s="2"/>
      <c r="F91" s="3"/>
      <c r="G91" s="3"/>
      <c r="H91" s="3"/>
      <c r="I91" s="3"/>
    </row>
  </sheetData>
  <sheetProtection/>
  <mergeCells count="1">
    <mergeCell ref="A2:H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PavlovskayaTA</cp:lastModifiedBy>
  <cp:lastPrinted>2019-05-14T06:30:25Z</cp:lastPrinted>
  <dcterms:created xsi:type="dcterms:W3CDTF">2019-02-11T12:05:23Z</dcterms:created>
  <dcterms:modified xsi:type="dcterms:W3CDTF">2019-05-14T12:49:42Z</dcterms:modified>
  <cp:category/>
  <cp:version/>
  <cp:contentType/>
  <cp:contentStatus/>
</cp:coreProperties>
</file>