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Лист1!$6:$9</definedName>
    <definedName name="_xlnm.Print_Area" localSheetId="1">Лист1!$B$1:$R$94</definedName>
    <definedName name="_xlnm.Print_Area" localSheetId="0">'Лист1 (2)'!$A$1:$N$119</definedName>
  </definedNames>
  <calcPr calcId="145621"/>
</workbook>
</file>

<file path=xl/calcChain.xml><?xml version="1.0" encoding="utf-8"?>
<calcChain xmlns="http://schemas.openxmlformats.org/spreadsheetml/2006/main">
  <c r="G15" i="1" l="1"/>
  <c r="I36" i="1" l="1"/>
  <c r="G36" i="1" s="1"/>
  <c r="J36" i="1"/>
  <c r="K36" i="1"/>
  <c r="L36" i="1"/>
  <c r="M36" i="1"/>
  <c r="N36" i="1"/>
  <c r="O36" i="1"/>
  <c r="P36" i="1"/>
  <c r="Q36" i="1"/>
  <c r="R36" i="1"/>
  <c r="H36" i="1"/>
  <c r="R55" i="1" l="1"/>
  <c r="R49" i="1"/>
  <c r="R48" i="1" s="1"/>
  <c r="H38" i="1"/>
  <c r="I38" i="1"/>
  <c r="J38" i="1"/>
  <c r="K38" i="1"/>
  <c r="L38" i="1"/>
  <c r="M38" i="1"/>
  <c r="N38" i="1"/>
  <c r="O38" i="1"/>
  <c r="P38" i="1"/>
  <c r="Q38" i="1"/>
  <c r="I37" i="1"/>
  <c r="J37" i="1"/>
  <c r="K37" i="1"/>
  <c r="L37" i="1"/>
  <c r="M37" i="1"/>
  <c r="N37" i="1"/>
  <c r="O37" i="1"/>
  <c r="P37" i="1"/>
  <c r="Q37" i="1"/>
  <c r="H37" i="1"/>
  <c r="G34" i="1"/>
  <c r="G33" i="1"/>
  <c r="J33" i="1"/>
  <c r="I33" i="1"/>
  <c r="G24" i="1"/>
  <c r="G23" i="1"/>
  <c r="R23" i="1"/>
  <c r="J22" i="1"/>
  <c r="R19" i="1"/>
  <c r="R15" i="1"/>
  <c r="R38" i="1" s="1"/>
  <c r="R14" i="1"/>
  <c r="R37" i="1" s="1"/>
  <c r="J13" i="1"/>
  <c r="G14" i="1" l="1"/>
  <c r="R13" i="1"/>
  <c r="G82" i="1"/>
  <c r="G78" i="1"/>
  <c r="G76" i="1"/>
  <c r="G75" i="1"/>
  <c r="G69" i="1"/>
  <c r="G67" i="1"/>
  <c r="G66" i="1"/>
  <c r="G65" i="1"/>
  <c r="G63" i="1"/>
  <c r="G61" i="1"/>
  <c r="G60" i="1"/>
  <c r="G59" i="1"/>
  <c r="G57" i="1"/>
  <c r="G56" i="1"/>
  <c r="G53" i="1"/>
  <c r="G51" i="1"/>
  <c r="G49" i="1"/>
  <c r="G41" i="1"/>
  <c r="G32" i="1"/>
  <c r="G30" i="1"/>
  <c r="G28" i="1"/>
  <c r="G37" i="1"/>
  <c r="G19" i="1"/>
  <c r="G12" i="1"/>
  <c r="G11" i="1"/>
  <c r="I93" i="1"/>
  <c r="I72" i="1"/>
  <c r="I71" i="1"/>
  <c r="I70" i="1"/>
  <c r="I92" i="1"/>
  <c r="I91" i="1"/>
  <c r="I31" i="1"/>
  <c r="G31" i="1" s="1"/>
  <c r="I29" i="1"/>
  <c r="G29" i="1" s="1"/>
  <c r="I27" i="1"/>
  <c r="G27" i="1" s="1"/>
  <c r="I22" i="1"/>
  <c r="I18" i="1"/>
  <c r="H92" i="1"/>
  <c r="H91" i="1"/>
  <c r="H89" i="1"/>
  <c r="H88" i="1"/>
  <c r="H87" i="1"/>
  <c r="H72" i="1"/>
  <c r="H93" i="1" s="1"/>
  <c r="H70" i="1"/>
  <c r="G38" i="1" l="1"/>
  <c r="H22" i="1"/>
  <c r="H18" i="1"/>
  <c r="I13" i="1"/>
  <c r="H13" i="1"/>
  <c r="H90" i="1" s="1"/>
  <c r="I90" i="1" l="1"/>
  <c r="J58" i="1"/>
  <c r="K58" i="1"/>
  <c r="L58" i="1"/>
  <c r="M58" i="1"/>
  <c r="N58" i="1"/>
  <c r="O58" i="1"/>
  <c r="P58" i="1"/>
  <c r="Q58" i="1"/>
  <c r="R58" i="1"/>
  <c r="L55" i="1"/>
  <c r="G58" i="1" l="1"/>
  <c r="M55" i="1"/>
  <c r="N55" i="1" s="1"/>
  <c r="O55" i="1" s="1"/>
  <c r="P55" i="1" s="1"/>
  <c r="Q55" i="1" s="1"/>
  <c r="G55" i="1"/>
  <c r="N89" i="1"/>
  <c r="O89" i="1"/>
  <c r="P89" i="1"/>
  <c r="Q89" i="1"/>
  <c r="M89" i="1"/>
  <c r="M88" i="1"/>
  <c r="N88" i="1"/>
  <c r="O88" i="1"/>
  <c r="P88" i="1"/>
  <c r="Q88" i="1"/>
  <c r="R88" i="1"/>
  <c r="M85" i="1"/>
  <c r="N85" i="1"/>
  <c r="O85" i="1"/>
  <c r="P85" i="1"/>
  <c r="Q85" i="1"/>
  <c r="R85" i="1"/>
  <c r="M83" i="1"/>
  <c r="N83" i="1"/>
  <c r="O83" i="1"/>
  <c r="P83" i="1"/>
  <c r="Q83" i="1"/>
  <c r="R83" i="1"/>
  <c r="M81" i="1"/>
  <c r="N81" i="1"/>
  <c r="O81" i="1"/>
  <c r="P81" i="1"/>
  <c r="Q81" i="1"/>
  <c r="M79" i="1"/>
  <c r="N79" i="1"/>
  <c r="O79" i="1"/>
  <c r="P79" i="1"/>
  <c r="Q79" i="1"/>
  <c r="R79" i="1"/>
  <c r="M77" i="1"/>
  <c r="N77" i="1"/>
  <c r="O77" i="1"/>
  <c r="P77" i="1"/>
  <c r="Q77" i="1"/>
  <c r="M74" i="1"/>
  <c r="M87" i="1" s="1"/>
  <c r="N74" i="1"/>
  <c r="O74" i="1"/>
  <c r="P74" i="1"/>
  <c r="Q74" i="1"/>
  <c r="Q87" i="1" s="1"/>
  <c r="M71" i="1"/>
  <c r="N71" i="1"/>
  <c r="O71" i="1"/>
  <c r="P71" i="1"/>
  <c r="Q71" i="1"/>
  <c r="M64" i="1"/>
  <c r="N64" i="1"/>
  <c r="O64" i="1"/>
  <c r="P64" i="1"/>
  <c r="Q64" i="1"/>
  <c r="R64" i="1"/>
  <c r="M62" i="1"/>
  <c r="N62" i="1"/>
  <c r="O62" i="1"/>
  <c r="P62" i="1"/>
  <c r="Q62" i="1"/>
  <c r="R62" i="1"/>
  <c r="R54" i="1"/>
  <c r="M54" i="1"/>
  <c r="N54" i="1"/>
  <c r="O54" i="1"/>
  <c r="P54" i="1"/>
  <c r="Q54" i="1"/>
  <c r="M52" i="1"/>
  <c r="N52" i="1"/>
  <c r="O52" i="1"/>
  <c r="P52" i="1"/>
  <c r="Q52" i="1"/>
  <c r="R52" i="1"/>
  <c r="M48" i="1"/>
  <c r="N48" i="1"/>
  <c r="O48" i="1"/>
  <c r="P48" i="1"/>
  <c r="Q48" i="1"/>
  <c r="M46" i="1"/>
  <c r="N46" i="1"/>
  <c r="O46" i="1"/>
  <c r="P46" i="1"/>
  <c r="Q46" i="1"/>
  <c r="R46" i="1"/>
  <c r="M92" i="1"/>
  <c r="M91" i="1"/>
  <c r="N91" i="1"/>
  <c r="O91" i="1"/>
  <c r="P91" i="1"/>
  <c r="Q91" i="1"/>
  <c r="R91" i="1"/>
  <c r="R18" i="1"/>
  <c r="R25" i="1"/>
  <c r="M25" i="1"/>
  <c r="N25" i="1"/>
  <c r="O25" i="1"/>
  <c r="P25" i="1"/>
  <c r="Q25" i="1"/>
  <c r="R22" i="1"/>
  <c r="M22" i="1"/>
  <c r="N22" i="1"/>
  <c r="O22" i="1"/>
  <c r="P22" i="1"/>
  <c r="Q22" i="1"/>
  <c r="M18" i="1"/>
  <c r="N18" i="1"/>
  <c r="O18" i="1"/>
  <c r="P18" i="1"/>
  <c r="Q18" i="1"/>
  <c r="M16" i="1"/>
  <c r="N16" i="1"/>
  <c r="O16" i="1"/>
  <c r="P16" i="1"/>
  <c r="Q16" i="1"/>
  <c r="R16" i="1"/>
  <c r="M13" i="1"/>
  <c r="N13" i="1"/>
  <c r="O13" i="1"/>
  <c r="P13" i="1"/>
  <c r="Q13" i="1"/>
  <c r="N87" i="1" l="1"/>
  <c r="O87" i="1"/>
  <c r="P87" i="1"/>
  <c r="O92" i="1"/>
  <c r="R74" i="1"/>
  <c r="R71" i="1"/>
  <c r="R81" i="1"/>
  <c r="P92" i="1"/>
  <c r="R77" i="1"/>
  <c r="R89" i="1"/>
  <c r="N92" i="1"/>
  <c r="Q92" i="1"/>
  <c r="R87" i="1" l="1"/>
  <c r="R92" i="1"/>
  <c r="K22" i="1" l="1"/>
  <c r="G22" i="1" s="1"/>
  <c r="L22" i="1"/>
  <c r="J71" i="1"/>
  <c r="K71" i="1"/>
  <c r="L71" i="1"/>
  <c r="L89" i="1" l="1"/>
  <c r="L92" i="1" s="1"/>
  <c r="J89" i="1"/>
  <c r="J92" i="1" s="1"/>
  <c r="K89" i="1"/>
  <c r="K92" i="1" s="1"/>
  <c r="G88" i="1"/>
  <c r="J88" i="1"/>
  <c r="J91" i="1" s="1"/>
  <c r="K88" i="1"/>
  <c r="K91" i="1" s="1"/>
  <c r="L88" i="1"/>
  <c r="L91" i="1" s="1"/>
  <c r="J74" i="1"/>
  <c r="K74" i="1"/>
  <c r="L74" i="1"/>
  <c r="G74" i="1" l="1"/>
  <c r="J64" i="1"/>
  <c r="K64" i="1"/>
  <c r="L64" i="1"/>
  <c r="K85" i="1"/>
  <c r="K87" i="1" s="1"/>
  <c r="L85" i="1"/>
  <c r="J83" i="1"/>
  <c r="J87" i="1" s="1"/>
  <c r="L83" i="1"/>
  <c r="L81" i="1"/>
  <c r="G81" i="1" s="1"/>
  <c r="L79" i="1"/>
  <c r="L77" i="1"/>
  <c r="G77" i="1" s="1"/>
  <c r="G91" i="1"/>
  <c r="J62" i="1"/>
  <c r="G62" i="1" s="1"/>
  <c r="K62" i="1"/>
  <c r="L62" i="1"/>
  <c r="L54" i="1"/>
  <c r="J54" i="1"/>
  <c r="G54" i="1" s="1"/>
  <c r="K54" i="1"/>
  <c r="J52" i="1"/>
  <c r="G52" i="1" s="1"/>
  <c r="K52" i="1"/>
  <c r="L52" i="1"/>
  <c r="L48" i="1"/>
  <c r="J48" i="1"/>
  <c r="G48" i="1" s="1"/>
  <c r="K48" i="1"/>
  <c r="J46" i="1"/>
  <c r="K46" i="1"/>
  <c r="L46" i="1"/>
  <c r="K25" i="1"/>
  <c r="L25" i="1"/>
  <c r="J18" i="1"/>
  <c r="K18" i="1"/>
  <c r="L18" i="1"/>
  <c r="L16" i="1"/>
  <c r="L13" i="1"/>
  <c r="K13" i="1"/>
  <c r="G13" i="1" s="1"/>
  <c r="G64" i="1" l="1"/>
  <c r="G87" i="1"/>
  <c r="G18" i="1"/>
  <c r="L87" i="1"/>
  <c r="G89" i="1"/>
  <c r="G71" i="1"/>
  <c r="G92" i="1" l="1"/>
  <c r="P72" i="1"/>
  <c r="P93" i="1" s="1"/>
  <c r="N72" i="1"/>
  <c r="N93" i="1" s="1"/>
  <c r="J72" i="1"/>
  <c r="J93" i="1" s="1"/>
  <c r="Q72" i="1"/>
  <c r="Q93" i="1" s="1"/>
  <c r="Q50" i="1"/>
  <c r="Q70" i="1" s="1"/>
  <c r="Q90" i="1" s="1"/>
  <c r="K72" i="1"/>
  <c r="K93" i="1" s="1"/>
  <c r="K50" i="1"/>
  <c r="K70" i="1" s="1"/>
  <c r="K90" i="1" s="1"/>
  <c r="N50" i="1"/>
  <c r="N70" i="1" s="1"/>
  <c r="N90" i="1" s="1"/>
  <c r="P50" i="1"/>
  <c r="P70" i="1" s="1"/>
  <c r="P90" i="1" s="1"/>
  <c r="J50" i="1"/>
  <c r="G72" i="1"/>
  <c r="G93" i="1" s="1"/>
  <c r="M50" i="1"/>
  <c r="M70" i="1" s="1"/>
  <c r="M90" i="1" s="1"/>
  <c r="M72" i="1"/>
  <c r="M93" i="1" s="1"/>
  <c r="L72" i="1"/>
  <c r="L93" i="1" s="1"/>
  <c r="L50" i="1"/>
  <c r="L70" i="1" s="1"/>
  <c r="O50" i="1"/>
  <c r="O70" i="1" s="1"/>
  <c r="O90" i="1" s="1"/>
  <c r="O72" i="1"/>
  <c r="O93" i="1" s="1"/>
  <c r="R50" i="1"/>
  <c r="R70" i="1" s="1"/>
  <c r="R90" i="1" s="1"/>
  <c r="R72" i="1"/>
  <c r="R93" i="1" s="1"/>
  <c r="G50" i="1" l="1"/>
  <c r="G70" i="1" s="1"/>
  <c r="L90" i="1"/>
  <c r="G90" i="1"/>
  <c r="J70" i="1"/>
  <c r="J90" i="1" s="1"/>
</calcChain>
</file>

<file path=xl/sharedStrings.xml><?xml version="1.0" encoding="utf-8"?>
<sst xmlns="http://schemas.openxmlformats.org/spreadsheetml/2006/main" count="232" uniqueCount="116">
  <si>
    <t>№ п/п</t>
  </si>
  <si>
    <t>Источники финансирования</t>
  </si>
  <si>
    <t>Всего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</si>
  <si>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</si>
  <si>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</si>
  <si>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</si>
  <si>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</si>
  <si>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</si>
  <si>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 xml:space="preserve">Проектирование и строительство (ремонт) инженерных сетей 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</si>
  <si>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</si>
  <si>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</si>
  <si>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</si>
  <si>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</si>
  <si>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</si>
  <si>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</si>
  <si>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</si>
  <si>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</si>
  <si>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</si>
  <si>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</si>
  <si>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</si>
  <si>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</si>
  <si>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</si>
  <si>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</si>
  <si>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Бюджет города</t>
  </si>
  <si>
    <t>Бюджет автономного округа</t>
  </si>
  <si>
    <t>Подпрограмма 2 "Обеспечение потребителей надежными и качественными энергоресурсами"</t>
  </si>
  <si>
    <t>Муниципальное дорожно-эксплуатационное предприятие</t>
  </si>
  <si>
    <t>МП "Жилищно-коммунальное управление"</t>
  </si>
  <si>
    <t>МП "Водоканал"</t>
  </si>
  <si>
    <t>МП "Ханты-Мансийскгаз", Муниципальное бюджетное учреждение "Горсвет"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</si>
  <si>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</si>
  <si>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</si>
  <si>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</si>
  <si>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</si>
  <si>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</si>
  <si>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>3.4.</t>
  </si>
  <si>
    <t>3.5.</t>
  </si>
  <si>
    <t>3.6.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</si>
  <si>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</si>
  <si>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</si>
  <si>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</si>
  <si>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</si>
  <si>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</si>
  <si>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</si>
  <si>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</si>
  <si>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</si>
  <si>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</si>
  <si>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</si>
  <si>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</si>
  <si>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</si>
  <si>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</si>
  <si>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</si>
  <si>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Внебюджетные средства</t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</si>
  <si>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</si>
  <si>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</si>
  <si>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</si>
  <si>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Исполнители программы</t>
  </si>
  <si>
    <t>Основные мероприятия
Программы (связь мероприятий с показателями программы)</t>
  </si>
  <si>
    <t>Итого по программе:</t>
  </si>
  <si>
    <t>Итого по подпрограмме 1</t>
  </si>
  <si>
    <t>Итого по подпрограмме 2</t>
  </si>
  <si>
    <t>Итого по подпрограмме 3</t>
  </si>
  <si>
    <t>Финансовые затраты на реализацию, рублей</t>
  </si>
  <si>
    <t>Бюджет округа</t>
  </si>
  <si>
    <t>Реконструкция, ремонт, проектирование жилых домов, все помещения в которых находятся в муниципальной собственности (п.1 системы показателей)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</si>
  <si>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периоду (п.2,3,8,12 системы показателей)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</si>
  <si>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 (п.7 системы показателей)</t>
    </r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</si>
  <si>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 (п.6 системы показателей)</t>
  </si>
  <si>
    <t>Переключение жилого фонда, подключенного от стального водопровода, проложенного с тепловыми сетями, на полиэтиленовый водопровод (п.9,40 системы показателей)</t>
  </si>
  <si>
    <t>Переключение муниципального жилого фонда на канализационный коллектор и ликвидация выгребов (п.9 системы показателей)</t>
  </si>
  <si>
    <t>Реновация железобетонных канализационных коллекторов (п.9 системы показателей)</t>
  </si>
  <si>
    <t>Актуализация схемы теплоснабжения, обосновывающих материалов схемы теплоснабжения и комплекса моделирования аварийных, внештатных ситуаций на системе теплоснабжения города Ханты-Мансийска (п.3,4 системы показателей)</t>
  </si>
  <si>
    <t>Корректировка (актуализация) программы "Комплексное развитие систем коммунальной инфраструктуры города Ханты-Мансийск на 2011 - 2027 годы" (п.2,3,4,7,8,9,13,14,19, 32-35 системы показателей)</t>
  </si>
  <si>
    <t>Увеличение мощности ливневой канализационно-насосоной станции по ул.Энгельса путем монтажжа высокопроизводительного насосоного оборудования (п.11 системы показателей)</t>
  </si>
  <si>
    <t>Газораспределительные сети и сооружения  (проектирование и строительство) (п.7 системы показателей)</t>
  </si>
  <si>
    <t>Установка приборов коммерческого учета на котельных (п.4,37,39 системы показателей)</t>
  </si>
  <si>
    <t>Проектирование перевода нагрузок ПС "Авангард" на ПС "АБЗ" (п.13 системы показателей)</t>
  </si>
  <si>
    <t>Тепловые сети (ремонт, проектирование и реконструкция) (п.3,37,39 системы показателей)</t>
  </si>
  <si>
    <t>Монтаж защитных проводов РАS 1х95 на линиях 10 кВ (п.13,38 системы показателей)</t>
  </si>
  <si>
    <t>Установка частотных приводов на электродвигатели насосов (п.5,37,39 системы показателей)</t>
  </si>
  <si>
    <t>Установка системы спутникового контроля транспорта и учета топлива (п.48 системы показателей)</t>
  </si>
  <si>
    <t>Утепление сетей горячего и холодного водоснабжения изоляционным материалом (п.28,29,30 системы показателей)</t>
  </si>
  <si>
    <t>Повышение энергоэффективности систем освещения (замена ламп накаливания на энергосберегающие) (п.31 системы показателей)</t>
  </si>
  <si>
    <t>Расширение использования в качестве источников энергии вторичных энергетических ресурсов и (или) возобновляемых источников энергии (п.29,31 системы показателей)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</si>
  <si>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 (п.48 системы показателей)</t>
  </si>
  <si>
    <t>Обучение в области энергосбережения и повышение энергетической эффективности муниципальных и бюджетных учереждений (п.20-27 системы показателей)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</si>
  <si>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 (п.20-24, 44-49 системы показателей)</t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</si>
  <si>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 (п.11 системы показателей)</t>
    </r>
  </si>
  <si>
    <t>Проектирование и бурение высокодебитных скважин на водозаборе "Северный" (п.10 системы показателей)</t>
  </si>
  <si>
    <t>Проектирование и строительство городских уличных водопроводов (п.8 системы показателей)</t>
  </si>
  <si>
    <t>Обеспечение охранной зоны водозаборных сооружений, монтаж системы видеонаблюдения, сигнализации и освещения периметра водозабора (п.10 системы показателей)</t>
  </si>
  <si>
    <t>Городская канализация (коллектор) по ул.Новая (п.9 системы показателей)</t>
  </si>
  <si>
    <t>Перечень основных муниципалной мероприятий</t>
  </si>
  <si>
    <t>2021г.</t>
  </si>
  <si>
    <t>2022г.</t>
  </si>
  <si>
    <t>2023г.</t>
  </si>
  <si>
    <t>2024г.</t>
  </si>
  <si>
    <t>2025г.</t>
  </si>
  <si>
    <t>2026-2030г.</t>
  </si>
  <si>
    <t>АО "УТС"</t>
  </si>
  <si>
    <t>МП "Ханты-Мансийские Городские электрические сети"</t>
  </si>
  <si>
    <t>Департамент образования  МП "Водоканал",  МП "Ханты-Мансийскгаз",      МП "ГЭС",   АО "УТС", МБУ "Горсвет", МП "ЖКУ"</t>
  </si>
  <si>
    <t xml:space="preserve">Муниципальное казенное учреждение "Служба муниципального заказа в ЖКХ",                             МП "Ханты-Мансийскгаз",      МП "ГЭС",                              </t>
  </si>
  <si>
    <t>2016г.</t>
  </si>
  <si>
    <t>2017г.</t>
  </si>
  <si>
    <t>Департамент городского хозяйства  Департамент градостроительства и архитектуры</t>
  </si>
  <si>
    <t>Муниципальное казенное учреждение "Служба муниципального заказа в ЖКХ"  Муниципальное казенное учреждение  "УКС города Ханты-Мансийска"</t>
  </si>
  <si>
    <t>Департамент городского хозяйства Департамент градостроительства и архитектуры</t>
  </si>
  <si>
    <t>Строительство, реконструкция, ВЛ, КЛ, ТП (п.13,36,41,42,43 системы показателей)</t>
  </si>
  <si>
    <t>Департмент городского хозяйства, Департамент муниципальной собственности Департамент градостроительства и архитектуры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</si>
  <si>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 Муниципальное казенное учреждение  "УКС города Ханты-Мансийска"</t>
  </si>
  <si>
    <t>Департамент образования   МП "Водоканал",  МП "Ханты-Мансийскгаз",      МП "ГЭС",   АО "УТС", МБУ "Горсвет", МП "ЖКУ"</t>
  </si>
  <si>
    <t xml:space="preserve">Департамент городского хозяйства  </t>
  </si>
  <si>
    <t xml:space="preserve">Муниципальное казенное учреждение "Служба муниципального заказа в ЖКХ"  </t>
  </si>
  <si>
    <t>Приложение 1 к постановлению Администрации города                         Ханты-Мансийска                                       от ______2018 №_______</t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</si>
  <si>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 (п.10 системы показателей)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</si>
</sst>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/>
    </xf>
    <xf numFmtId="2" fontId="7" fillId="0" borderId="0" xfId="0" applyNumberFormat="1" applyFont="1"/>
    <xf numFmtId="2" fontId="3" fillId="0" borderId="8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21" xfId="0" applyNumberFormat="1" applyFont="1" applyBorder="1"/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41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vertical="center"/>
    </xf>
    <xf numFmtId="4" fontId="7" fillId="0" borderId="0" xfId="0" applyNumberFormat="1" applyFont="1"/>
    <xf numFmtId="0" fontId="9" fillId="0" borderId="0" xfId="0" applyFont="1"/>
    <xf numFmtId="2" fontId="3" fillId="0" borderId="18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4" fillId="0" borderId="0" xfId="0" applyNumberFormat="1" applyFont="1" applyFill="1"/>
    <xf numFmtId="0" fontId="5" fillId="0" borderId="0" xfId="0" applyFont="1" applyBorder="1"/>
    <xf numFmtId="2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4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left" vertical="center" wrapText="1"/>
    </xf>
    <xf numFmtId="2" fontId="6" fillId="0" borderId="32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left" vertical="center" wrapText="1"/>
    </xf>
    <xf numFmtId="2" fontId="5" fillId="0" borderId="35" xfId="0" applyNumberFormat="1" applyFont="1" applyFill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7" xfId="0" applyNumberFormat="1" applyFont="1" applyFill="1" applyBorder="1" applyAlignment="1">
      <alignment horizontal="left" vertical="center"/>
    </xf>
    <xf numFmtId="2" fontId="3" fillId="0" borderId="18" xfId="0" applyNumberFormat="1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2" fontId="3" fillId="0" borderId="38" xfId="0" applyNumberFormat="1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39" xfId="0" applyNumberFormat="1" applyFont="1" applyFill="1" applyBorder="1" applyAlignment="1">
      <alignment vertical="center" wrapText="1"/>
    </xf>
    <xf numFmtId="2" fontId="3" fillId="0" borderId="37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B1" zoomScaleSheetLayoutView="100" workbookViewId="0">
      <selection activeCell="O14" sqref="O14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20.85546875" style="17" customWidth="1"/>
    <col min="5" max="5" width="28.7109375" style="18" customWidth="1"/>
    <col min="6" max="6" width="16.42578125" style="18" customWidth="1"/>
    <col min="7" max="7" width="28.140625" style="19" customWidth="1"/>
    <col min="8" max="14" width="16.7109375" style="19" customWidth="1"/>
    <col min="15" max="15" width="10.5703125" customWidth="1"/>
  </cols>
  <sheetData>
    <row r="1" spans="1:15" x14ac:dyDescent="0.25">
      <c r="A1" s="6"/>
      <c r="B1" s="32"/>
      <c r="C1" s="33"/>
      <c r="D1" s="33"/>
      <c r="E1" s="34"/>
      <c r="F1" s="161"/>
      <c r="G1" s="161"/>
      <c r="H1" s="161"/>
      <c r="I1" s="161"/>
      <c r="J1" s="161"/>
      <c r="K1" s="161"/>
      <c r="L1" s="161"/>
      <c r="M1" s="161"/>
      <c r="N1" s="161"/>
      <c r="O1" s="21"/>
    </row>
    <row r="2" spans="1:15" ht="10.5" customHeight="1" x14ac:dyDescent="0.25">
      <c r="A2" s="6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21"/>
    </row>
    <row r="3" spans="1:15" ht="11.25" customHeight="1" x14ac:dyDescent="0.25">
      <c r="A3" s="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21"/>
    </row>
    <row r="4" spans="1:15" ht="9.75" customHeight="1" x14ac:dyDescent="0.25">
      <c r="A4" s="6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21"/>
    </row>
    <row r="5" spans="1:15" ht="5.25" customHeight="1" x14ac:dyDescent="0.25">
      <c r="A5" s="6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21"/>
    </row>
    <row r="6" spans="1:15" s="1" customFormat="1" ht="14.25" customHeight="1" x14ac:dyDescent="0.25">
      <c r="A6" s="7"/>
      <c r="B6" s="156"/>
      <c r="C6" s="135"/>
      <c r="D6" s="129"/>
      <c r="E6" s="157"/>
      <c r="F6" s="157"/>
      <c r="G6" s="164"/>
      <c r="H6" s="165"/>
      <c r="I6" s="165"/>
      <c r="J6" s="165"/>
      <c r="K6" s="165"/>
      <c r="L6" s="165"/>
      <c r="M6" s="165"/>
      <c r="N6" s="166"/>
      <c r="O6" s="22"/>
    </row>
    <row r="7" spans="1:15" ht="13.5" customHeight="1" x14ac:dyDescent="0.25">
      <c r="A7" s="6"/>
      <c r="B7" s="156"/>
      <c r="C7" s="163"/>
      <c r="D7" s="130"/>
      <c r="E7" s="157"/>
      <c r="F7" s="157"/>
      <c r="G7" s="99"/>
      <c r="H7" s="167"/>
      <c r="I7" s="168"/>
      <c r="J7" s="168"/>
      <c r="K7" s="168"/>
      <c r="L7" s="168"/>
      <c r="M7" s="168"/>
      <c r="N7" s="169"/>
      <c r="O7" s="21"/>
    </row>
    <row r="8" spans="1:15" ht="16.5" customHeight="1" x14ac:dyDescent="0.25">
      <c r="A8" s="6"/>
      <c r="B8" s="156"/>
      <c r="C8" s="136"/>
      <c r="D8" s="131"/>
      <c r="E8" s="157"/>
      <c r="F8" s="157"/>
      <c r="G8" s="100"/>
      <c r="H8" s="43"/>
      <c r="I8" s="43"/>
      <c r="J8" s="43"/>
      <c r="K8" s="43"/>
      <c r="L8" s="43"/>
      <c r="M8" s="43"/>
      <c r="N8" s="43"/>
      <c r="O8" s="21"/>
    </row>
    <row r="9" spans="1:15" s="2" customFormat="1" x14ac:dyDescent="0.25">
      <c r="A9" s="5"/>
      <c r="B9" s="60"/>
      <c r="C9" s="61"/>
      <c r="D9" s="61"/>
      <c r="E9" s="60"/>
      <c r="F9" s="60"/>
      <c r="G9" s="60"/>
      <c r="H9" s="60"/>
      <c r="I9" s="60"/>
      <c r="J9" s="60"/>
      <c r="K9" s="60"/>
      <c r="L9" s="60"/>
      <c r="M9" s="60"/>
      <c r="N9" s="60"/>
      <c r="O9" s="23"/>
    </row>
    <row r="10" spans="1:15" ht="14.25" customHeight="1" x14ac:dyDescent="0.25">
      <c r="A10" s="6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21"/>
    </row>
    <row r="11" spans="1:15" x14ac:dyDescent="0.25">
      <c r="A11" s="6"/>
      <c r="B11" s="103"/>
      <c r="C11" s="105"/>
      <c r="D11" s="105"/>
      <c r="E11" s="105"/>
      <c r="F11" s="24"/>
      <c r="G11" s="50"/>
      <c r="H11" s="50"/>
      <c r="I11" s="50"/>
      <c r="J11" s="50"/>
      <c r="K11" s="50"/>
      <c r="L11" s="50"/>
      <c r="M11" s="50"/>
      <c r="N11" s="50"/>
      <c r="O11" s="21"/>
    </row>
    <row r="12" spans="1:15" x14ac:dyDescent="0.25">
      <c r="A12" s="6"/>
      <c r="B12" s="104"/>
      <c r="C12" s="106"/>
      <c r="D12" s="106"/>
      <c r="E12" s="106"/>
      <c r="F12" s="24"/>
      <c r="G12" s="50"/>
      <c r="H12" s="50"/>
      <c r="I12" s="50"/>
      <c r="J12" s="50"/>
      <c r="K12" s="50"/>
      <c r="L12" s="50"/>
      <c r="M12" s="50"/>
      <c r="N12" s="50"/>
      <c r="O12" s="21"/>
    </row>
    <row r="13" spans="1:15" ht="15" customHeight="1" x14ac:dyDescent="0.25">
      <c r="A13" s="6"/>
      <c r="B13" s="107"/>
      <c r="C13" s="98"/>
      <c r="D13" s="105"/>
      <c r="E13" s="98"/>
      <c r="F13" s="24"/>
      <c r="G13" s="50"/>
      <c r="H13" s="50"/>
      <c r="I13" s="50"/>
      <c r="J13" s="50"/>
      <c r="K13" s="50"/>
      <c r="L13" s="50"/>
      <c r="M13" s="50"/>
      <c r="N13" s="50"/>
      <c r="O13" s="25"/>
    </row>
    <row r="14" spans="1:15" ht="51.75" customHeight="1" x14ac:dyDescent="0.25">
      <c r="A14" s="6"/>
      <c r="B14" s="107"/>
      <c r="C14" s="98"/>
      <c r="D14" s="117"/>
      <c r="E14" s="98"/>
      <c r="F14" s="44"/>
      <c r="G14" s="50"/>
      <c r="H14" s="50"/>
      <c r="I14" s="50"/>
      <c r="J14" s="50"/>
      <c r="K14" s="50"/>
      <c r="L14" s="50"/>
      <c r="M14" s="50"/>
      <c r="N14" s="50"/>
      <c r="O14" s="25"/>
    </row>
    <row r="15" spans="1:15" ht="27" customHeight="1" x14ac:dyDescent="0.25">
      <c r="A15" s="6"/>
      <c r="B15" s="107"/>
      <c r="C15" s="98"/>
      <c r="D15" s="118"/>
      <c r="E15" s="98"/>
      <c r="F15" s="24"/>
      <c r="G15" s="50"/>
      <c r="H15" s="50"/>
      <c r="I15" s="50"/>
      <c r="J15" s="50"/>
      <c r="K15" s="50"/>
      <c r="L15" s="50"/>
      <c r="M15" s="50"/>
      <c r="N15" s="50"/>
      <c r="O15" s="25"/>
    </row>
    <row r="16" spans="1:15" x14ac:dyDescent="0.25">
      <c r="A16" s="6"/>
      <c r="B16" s="103"/>
      <c r="C16" s="105"/>
      <c r="D16" s="105"/>
      <c r="E16" s="98"/>
      <c r="F16" s="24"/>
      <c r="G16" s="50"/>
      <c r="H16" s="50"/>
      <c r="I16" s="50"/>
      <c r="J16" s="50"/>
      <c r="K16" s="50"/>
      <c r="L16" s="50"/>
      <c r="M16" s="50"/>
      <c r="N16" s="50"/>
      <c r="O16" s="25"/>
    </row>
    <row r="17" spans="1:15" ht="38.25" customHeight="1" x14ac:dyDescent="0.25">
      <c r="A17" s="6"/>
      <c r="B17" s="104"/>
      <c r="C17" s="106"/>
      <c r="D17" s="106"/>
      <c r="E17" s="98"/>
      <c r="F17" s="24"/>
      <c r="G17" s="50"/>
      <c r="H17" s="50"/>
      <c r="I17" s="50"/>
      <c r="J17" s="50"/>
      <c r="K17" s="50"/>
      <c r="L17" s="50"/>
      <c r="M17" s="50"/>
      <c r="N17" s="50"/>
      <c r="O17" s="25"/>
    </row>
    <row r="18" spans="1:15" x14ac:dyDescent="0.25">
      <c r="A18" s="6"/>
      <c r="B18" s="107"/>
      <c r="C18" s="98"/>
      <c r="D18" s="105"/>
      <c r="E18" s="98"/>
      <c r="F18" s="24"/>
      <c r="G18" s="50"/>
      <c r="H18" s="50"/>
      <c r="I18" s="50"/>
      <c r="J18" s="50"/>
      <c r="K18" s="50"/>
      <c r="L18" s="50"/>
      <c r="M18" s="50"/>
      <c r="N18" s="50"/>
      <c r="O18" s="25"/>
    </row>
    <row r="19" spans="1:15" ht="41.25" customHeight="1" x14ac:dyDescent="0.25">
      <c r="A19" s="6"/>
      <c r="B19" s="107"/>
      <c r="C19" s="98"/>
      <c r="D19" s="106"/>
      <c r="E19" s="98"/>
      <c r="F19" s="24"/>
      <c r="G19" s="50"/>
      <c r="H19" s="50"/>
      <c r="I19" s="50"/>
      <c r="J19" s="50"/>
      <c r="K19" s="50"/>
      <c r="L19" s="50"/>
      <c r="M19" s="50"/>
      <c r="N19" s="50"/>
      <c r="O19" s="25"/>
    </row>
    <row r="20" spans="1:15" ht="15" customHeight="1" x14ac:dyDescent="0.25">
      <c r="A20" s="6"/>
      <c r="B20" s="107"/>
      <c r="C20" s="98"/>
      <c r="D20" s="105"/>
      <c r="E20" s="98"/>
      <c r="F20" s="24"/>
      <c r="G20" s="50"/>
      <c r="H20" s="50"/>
      <c r="I20" s="50"/>
      <c r="J20" s="50"/>
      <c r="K20" s="50"/>
      <c r="L20" s="50"/>
      <c r="M20" s="50"/>
      <c r="N20" s="50"/>
      <c r="O20" s="25"/>
    </row>
    <row r="21" spans="1:15" ht="59.25" customHeight="1" x14ac:dyDescent="0.25">
      <c r="A21" s="6"/>
      <c r="B21" s="107"/>
      <c r="C21" s="98"/>
      <c r="D21" s="106"/>
      <c r="E21" s="98"/>
      <c r="F21" s="24"/>
      <c r="G21" s="50"/>
      <c r="H21" s="50"/>
      <c r="I21" s="50"/>
      <c r="J21" s="50"/>
      <c r="K21" s="50"/>
      <c r="L21" s="50"/>
      <c r="M21" s="50"/>
      <c r="N21" s="50"/>
      <c r="O21" s="25"/>
    </row>
    <row r="22" spans="1:15" ht="15" customHeight="1" x14ac:dyDescent="0.25">
      <c r="A22" s="6"/>
      <c r="B22" s="107"/>
      <c r="C22" s="98"/>
      <c r="D22" s="105"/>
      <c r="E22" s="98"/>
      <c r="F22" s="24"/>
      <c r="G22" s="50"/>
      <c r="H22" s="50"/>
      <c r="I22" s="50"/>
      <c r="J22" s="50"/>
      <c r="K22" s="50"/>
      <c r="L22" s="50"/>
      <c r="M22" s="50"/>
      <c r="N22" s="50"/>
      <c r="O22" s="25"/>
    </row>
    <row r="23" spans="1:15" ht="59.25" customHeight="1" x14ac:dyDescent="0.25">
      <c r="A23" s="6"/>
      <c r="B23" s="107"/>
      <c r="C23" s="98"/>
      <c r="D23" s="106"/>
      <c r="E23" s="98"/>
      <c r="F23" s="24"/>
      <c r="G23" s="50"/>
      <c r="H23" s="50"/>
      <c r="I23" s="50"/>
      <c r="J23" s="50"/>
      <c r="K23" s="50"/>
      <c r="L23" s="50"/>
      <c r="M23" s="50"/>
      <c r="N23" s="50"/>
      <c r="O23" s="25"/>
    </row>
    <row r="24" spans="1:15" ht="15" customHeight="1" x14ac:dyDescent="0.25">
      <c r="A24" s="6"/>
      <c r="B24" s="107"/>
      <c r="C24" s="98"/>
      <c r="D24" s="105"/>
      <c r="E24" s="98"/>
      <c r="F24" s="24"/>
      <c r="G24" s="50"/>
      <c r="H24" s="50"/>
      <c r="I24" s="50"/>
      <c r="J24" s="50"/>
      <c r="K24" s="50"/>
      <c r="L24" s="50"/>
      <c r="M24" s="50"/>
      <c r="N24" s="50"/>
      <c r="O24" s="25"/>
    </row>
    <row r="25" spans="1:15" ht="56.25" customHeight="1" x14ac:dyDescent="0.25">
      <c r="A25" s="6"/>
      <c r="B25" s="107"/>
      <c r="C25" s="98"/>
      <c r="D25" s="106"/>
      <c r="E25" s="98"/>
      <c r="F25" s="24"/>
      <c r="G25" s="50"/>
      <c r="H25" s="50"/>
      <c r="I25" s="50"/>
      <c r="J25" s="50"/>
      <c r="K25" s="50"/>
      <c r="L25" s="50"/>
      <c r="M25" s="50"/>
      <c r="N25" s="50"/>
      <c r="O25" s="25"/>
    </row>
    <row r="26" spans="1:15" ht="15" customHeight="1" x14ac:dyDescent="0.25">
      <c r="A26" s="6"/>
      <c r="B26" s="107"/>
      <c r="C26" s="98"/>
      <c r="D26" s="105"/>
      <c r="E26" s="98"/>
      <c r="F26" s="24"/>
      <c r="G26" s="50"/>
      <c r="H26" s="50"/>
      <c r="I26" s="50"/>
      <c r="J26" s="50"/>
      <c r="K26" s="50"/>
      <c r="L26" s="50"/>
      <c r="M26" s="50"/>
      <c r="N26" s="50"/>
      <c r="O26" s="25"/>
    </row>
    <row r="27" spans="1:15" ht="44.25" customHeight="1" x14ac:dyDescent="0.25">
      <c r="A27" s="6"/>
      <c r="B27" s="107"/>
      <c r="C27" s="98"/>
      <c r="D27" s="106"/>
      <c r="E27" s="98"/>
      <c r="F27" s="24"/>
      <c r="G27" s="50"/>
      <c r="H27" s="50"/>
      <c r="I27" s="50"/>
      <c r="J27" s="50"/>
      <c r="K27" s="50"/>
      <c r="L27" s="50"/>
      <c r="M27" s="50"/>
      <c r="N27" s="50"/>
      <c r="O27" s="25"/>
    </row>
    <row r="28" spans="1:15" ht="15" customHeight="1" x14ac:dyDescent="0.25">
      <c r="A28" s="6"/>
      <c r="B28" s="103"/>
      <c r="C28" s="105"/>
      <c r="D28" s="105"/>
      <c r="E28" s="98"/>
      <c r="F28" s="24"/>
      <c r="G28" s="50"/>
      <c r="H28" s="50"/>
      <c r="I28" s="50"/>
      <c r="J28" s="50"/>
      <c r="K28" s="50"/>
      <c r="L28" s="50"/>
      <c r="M28" s="50"/>
      <c r="N28" s="50"/>
      <c r="O28" s="25"/>
    </row>
    <row r="29" spans="1:15" ht="43.5" customHeight="1" x14ac:dyDescent="0.25">
      <c r="A29" s="6"/>
      <c r="B29" s="158"/>
      <c r="C29" s="153"/>
      <c r="D29" s="106"/>
      <c r="E29" s="105"/>
      <c r="F29" s="26"/>
      <c r="G29" s="50"/>
      <c r="H29" s="50"/>
      <c r="I29" s="50"/>
      <c r="J29" s="50"/>
      <c r="K29" s="50"/>
      <c r="L29" s="50"/>
      <c r="M29" s="50"/>
      <c r="N29" s="50"/>
      <c r="O29" s="25"/>
    </row>
    <row r="30" spans="1:15" s="9" customFormat="1" x14ac:dyDescent="0.25">
      <c r="A30" s="8"/>
      <c r="B30" s="99"/>
      <c r="C30" s="129"/>
      <c r="D30" s="105"/>
      <c r="E30" s="129"/>
      <c r="F30" s="24"/>
      <c r="G30" s="50"/>
      <c r="H30" s="50"/>
      <c r="I30" s="50"/>
      <c r="J30" s="50"/>
      <c r="K30" s="50"/>
      <c r="L30" s="50"/>
      <c r="M30" s="50"/>
      <c r="N30" s="50"/>
      <c r="O30" s="25"/>
    </row>
    <row r="31" spans="1:15" s="9" customFormat="1" ht="54" customHeight="1" x14ac:dyDescent="0.25">
      <c r="A31" s="8"/>
      <c r="B31" s="100"/>
      <c r="C31" s="131"/>
      <c r="D31" s="106"/>
      <c r="E31" s="131"/>
      <c r="F31" s="26"/>
      <c r="G31" s="50"/>
      <c r="H31" s="50"/>
      <c r="I31" s="50"/>
      <c r="J31" s="50"/>
      <c r="K31" s="50"/>
      <c r="L31" s="50"/>
      <c r="M31" s="50"/>
      <c r="N31" s="50"/>
      <c r="O31" s="25"/>
    </row>
    <row r="32" spans="1:15" ht="15" customHeight="1" x14ac:dyDescent="0.25">
      <c r="A32" s="6"/>
      <c r="B32" s="126"/>
      <c r="C32" s="129"/>
      <c r="D32" s="105"/>
      <c r="E32" s="132"/>
      <c r="F32" s="26"/>
      <c r="G32" s="50"/>
      <c r="H32" s="50"/>
      <c r="I32" s="50"/>
      <c r="J32" s="50"/>
      <c r="K32" s="50"/>
      <c r="L32" s="50"/>
      <c r="M32" s="50"/>
      <c r="N32" s="50"/>
      <c r="O32" s="25"/>
    </row>
    <row r="33" spans="1:18" ht="114" customHeight="1" x14ac:dyDescent="0.25">
      <c r="A33" s="6"/>
      <c r="B33" s="128"/>
      <c r="C33" s="131"/>
      <c r="D33" s="153"/>
      <c r="E33" s="134"/>
      <c r="F33" s="27"/>
      <c r="G33" s="50"/>
      <c r="H33" s="50"/>
      <c r="I33" s="50"/>
      <c r="J33" s="50"/>
      <c r="K33" s="50"/>
      <c r="L33" s="50"/>
      <c r="M33" s="50"/>
      <c r="N33" s="50"/>
      <c r="O33" s="25"/>
    </row>
    <row r="34" spans="1:18" ht="15" customHeight="1" x14ac:dyDescent="0.25">
      <c r="A34" s="6"/>
      <c r="B34" s="126"/>
      <c r="C34" s="159"/>
      <c r="D34" s="159"/>
      <c r="E34" s="159"/>
      <c r="F34" s="57"/>
      <c r="G34" s="35"/>
      <c r="H34" s="35"/>
      <c r="I34" s="35"/>
      <c r="J34" s="35"/>
      <c r="K34" s="35"/>
      <c r="L34" s="35"/>
      <c r="M34" s="35"/>
      <c r="N34" s="35"/>
      <c r="O34" s="25"/>
    </row>
    <row r="35" spans="1:18" ht="99.75" customHeight="1" x14ac:dyDescent="0.25">
      <c r="A35" s="6"/>
      <c r="B35" s="128"/>
      <c r="C35" s="160"/>
      <c r="D35" s="160"/>
      <c r="E35" s="160"/>
      <c r="F35" s="58"/>
      <c r="G35" s="55"/>
      <c r="H35" s="50"/>
      <c r="I35" s="50"/>
      <c r="J35" s="50"/>
      <c r="K35" s="50"/>
      <c r="L35" s="50"/>
      <c r="M35" s="50"/>
      <c r="N35" s="50"/>
      <c r="O35" s="25"/>
    </row>
    <row r="36" spans="1:18" ht="16.5" customHeight="1" x14ac:dyDescent="0.25">
      <c r="A36" s="6"/>
      <c r="B36" s="156"/>
      <c r="C36" s="157"/>
      <c r="D36" s="157"/>
      <c r="E36" s="157"/>
      <c r="F36" s="56"/>
      <c r="G36" s="50"/>
      <c r="H36" s="50"/>
      <c r="I36" s="50"/>
      <c r="J36" s="50"/>
      <c r="K36" s="50"/>
      <c r="L36" s="50"/>
      <c r="M36" s="50"/>
      <c r="N36" s="50"/>
      <c r="O36" s="25"/>
    </row>
    <row r="37" spans="1:18" ht="99.75" hidden="1" customHeight="1" x14ac:dyDescent="0.25">
      <c r="A37" s="6"/>
      <c r="B37" s="156"/>
      <c r="C37" s="157"/>
      <c r="D37" s="157"/>
      <c r="E37" s="157"/>
      <c r="F37" s="58"/>
      <c r="G37" s="50"/>
      <c r="H37" s="50"/>
      <c r="I37" s="50"/>
      <c r="J37" s="50"/>
      <c r="K37" s="50"/>
      <c r="L37" s="50"/>
      <c r="M37" s="50"/>
      <c r="N37" s="50"/>
      <c r="O37" s="25"/>
    </row>
    <row r="38" spans="1:18" ht="15" hidden="1" customHeight="1" x14ac:dyDescent="0.25">
      <c r="A38" s="6"/>
      <c r="B38" s="156"/>
      <c r="C38" s="157"/>
      <c r="D38" s="157"/>
      <c r="E38" s="157"/>
      <c r="F38" s="40"/>
      <c r="G38" s="46"/>
      <c r="H38" s="50"/>
      <c r="I38" s="50"/>
      <c r="J38" s="50"/>
      <c r="K38" s="50"/>
      <c r="L38" s="50"/>
      <c r="M38" s="50"/>
      <c r="N38" s="50"/>
      <c r="O38" s="25"/>
    </row>
    <row r="39" spans="1:18" ht="62.25" customHeight="1" x14ac:dyDescent="0.25">
      <c r="A39" s="6"/>
      <c r="B39" s="156"/>
      <c r="C39" s="157"/>
      <c r="D39" s="157"/>
      <c r="E39" s="157"/>
      <c r="F39" s="27"/>
      <c r="G39" s="46"/>
      <c r="H39" s="50"/>
      <c r="I39" s="50"/>
      <c r="J39" s="50"/>
      <c r="K39" s="50"/>
      <c r="L39" s="50"/>
      <c r="M39" s="50"/>
      <c r="N39" s="50"/>
      <c r="O39" s="25"/>
    </row>
    <row r="40" spans="1:18" ht="15" customHeight="1" x14ac:dyDescent="0.25">
      <c r="A40" s="6"/>
      <c r="B40" s="127"/>
      <c r="C40" s="151"/>
      <c r="D40" s="153"/>
      <c r="E40" s="154"/>
      <c r="F40" s="41"/>
      <c r="G40" s="47"/>
      <c r="H40" s="50"/>
      <c r="I40" s="50"/>
      <c r="J40" s="50"/>
      <c r="K40" s="50"/>
      <c r="L40" s="50"/>
      <c r="M40" s="50"/>
      <c r="N40" s="50"/>
      <c r="O40" s="25"/>
    </row>
    <row r="41" spans="1:18" ht="50.25" customHeight="1" x14ac:dyDescent="0.25">
      <c r="A41" s="6"/>
      <c r="B41" s="128"/>
      <c r="C41" s="152"/>
      <c r="D41" s="106"/>
      <c r="E41" s="155"/>
      <c r="F41" s="27"/>
      <c r="G41" s="50"/>
      <c r="H41" s="50"/>
      <c r="I41" s="50"/>
      <c r="J41" s="50"/>
      <c r="K41" s="50"/>
      <c r="L41" s="50"/>
      <c r="M41" s="50"/>
      <c r="N41" s="50"/>
      <c r="O41" s="25"/>
    </row>
    <row r="42" spans="1:18" x14ac:dyDescent="0.25">
      <c r="A42" s="6"/>
      <c r="B42" s="126"/>
      <c r="C42" s="129"/>
      <c r="D42" s="105"/>
      <c r="E42" s="129"/>
      <c r="F42" s="28"/>
      <c r="G42" s="50"/>
      <c r="H42" s="50"/>
      <c r="I42" s="50"/>
      <c r="J42" s="50"/>
      <c r="K42" s="50"/>
      <c r="L42" s="50"/>
      <c r="M42" s="50"/>
      <c r="N42" s="50"/>
      <c r="O42" s="25"/>
    </row>
    <row r="43" spans="1:18" ht="36" customHeight="1" x14ac:dyDescent="0.25">
      <c r="A43" s="6"/>
      <c r="B43" s="127"/>
      <c r="C43" s="130"/>
      <c r="D43" s="153"/>
      <c r="E43" s="130"/>
      <c r="F43" s="40"/>
      <c r="G43" s="46"/>
      <c r="H43" s="50"/>
      <c r="I43" s="50"/>
      <c r="J43" s="50"/>
      <c r="K43" s="50"/>
      <c r="L43" s="50"/>
      <c r="M43" s="50"/>
      <c r="N43" s="50"/>
      <c r="O43" s="25"/>
    </row>
    <row r="44" spans="1:18" x14ac:dyDescent="0.25">
      <c r="A44" s="6"/>
      <c r="B44" s="126"/>
      <c r="C44" s="129"/>
      <c r="D44" s="129"/>
      <c r="E44" s="129"/>
      <c r="F44" s="101"/>
      <c r="G44" s="99"/>
      <c r="H44" s="99"/>
      <c r="I44" s="99"/>
      <c r="J44" s="99"/>
      <c r="K44" s="99"/>
      <c r="L44" s="99"/>
      <c r="M44" s="99"/>
      <c r="N44" s="99"/>
      <c r="O44" s="25"/>
    </row>
    <row r="45" spans="1:18" ht="18.75" customHeight="1" x14ac:dyDescent="0.25">
      <c r="A45" s="6"/>
      <c r="B45" s="127"/>
      <c r="C45" s="130"/>
      <c r="D45" s="130"/>
      <c r="E45" s="130"/>
      <c r="F45" s="102"/>
      <c r="G45" s="100"/>
      <c r="H45" s="100"/>
      <c r="I45" s="100"/>
      <c r="J45" s="100"/>
      <c r="K45" s="100"/>
      <c r="L45" s="100"/>
      <c r="M45" s="100"/>
      <c r="N45" s="100"/>
      <c r="O45" s="25"/>
      <c r="P45" s="3"/>
      <c r="Q45" s="3"/>
      <c r="R45" s="3"/>
    </row>
    <row r="46" spans="1:18" ht="27.75" customHeight="1" x14ac:dyDescent="0.25">
      <c r="A46" s="6"/>
      <c r="B46" s="128"/>
      <c r="C46" s="131"/>
      <c r="D46" s="131"/>
      <c r="E46" s="131"/>
      <c r="F46" s="54"/>
      <c r="G46" s="43"/>
      <c r="H46" s="55"/>
      <c r="I46" s="50"/>
      <c r="J46" s="50"/>
      <c r="K46" s="50"/>
      <c r="L46" s="50"/>
      <c r="M46" s="50"/>
      <c r="N46" s="50"/>
      <c r="O46" s="142"/>
      <c r="P46" s="3"/>
      <c r="Q46" s="3"/>
      <c r="R46" s="3"/>
    </row>
    <row r="47" spans="1:18" x14ac:dyDescent="0.25">
      <c r="A47" s="6"/>
      <c r="B47" s="95"/>
      <c r="C47" s="143"/>
      <c r="D47" s="143"/>
      <c r="E47" s="144"/>
      <c r="F47" s="45"/>
      <c r="G47" s="43"/>
      <c r="H47" s="59"/>
      <c r="I47" s="42"/>
      <c r="J47" s="42"/>
      <c r="K47" s="42"/>
      <c r="L47" s="42"/>
      <c r="M47" s="42"/>
      <c r="N47" s="42"/>
      <c r="O47" s="142"/>
      <c r="P47" s="3"/>
      <c r="Q47" s="3"/>
      <c r="R47" s="3"/>
    </row>
    <row r="48" spans="1:18" ht="48" customHeight="1" x14ac:dyDescent="0.25">
      <c r="A48" s="6"/>
      <c r="B48" s="95"/>
      <c r="C48" s="145"/>
      <c r="D48" s="145"/>
      <c r="E48" s="144"/>
      <c r="F48" s="44"/>
      <c r="G48" s="42"/>
      <c r="H48" s="42"/>
      <c r="I48" s="42"/>
      <c r="J48" s="42"/>
      <c r="K48" s="42"/>
      <c r="L48" s="42"/>
      <c r="M48" s="42"/>
      <c r="N48" s="42"/>
      <c r="O48" s="25"/>
      <c r="P48" s="4"/>
      <c r="Q48" s="4"/>
      <c r="R48" s="3"/>
    </row>
    <row r="49" spans="1:18" ht="44.25" customHeight="1" x14ac:dyDescent="0.25">
      <c r="A49" s="6"/>
      <c r="B49" s="146"/>
      <c r="C49" s="147"/>
      <c r="D49" s="147"/>
      <c r="E49" s="148"/>
      <c r="F49" s="27"/>
      <c r="G49" s="42"/>
      <c r="H49" s="42"/>
      <c r="I49" s="42"/>
      <c r="J49" s="42"/>
      <c r="K49" s="42"/>
      <c r="L49" s="42"/>
      <c r="M49" s="42"/>
      <c r="N49" s="42"/>
      <c r="O49" s="25"/>
      <c r="P49" s="4"/>
      <c r="Q49" s="4"/>
      <c r="R49" s="3"/>
    </row>
    <row r="50" spans="1:18" ht="44.25" customHeight="1" x14ac:dyDescent="0.25">
      <c r="A50" s="6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25"/>
      <c r="P50" s="4"/>
      <c r="Q50" s="4"/>
      <c r="R50" s="3"/>
    </row>
    <row r="51" spans="1:18" ht="44.25" customHeight="1" x14ac:dyDescent="0.25">
      <c r="A51" s="6"/>
      <c r="B51" s="137"/>
      <c r="C51" s="98"/>
      <c r="D51" s="105"/>
      <c r="E51" s="124"/>
      <c r="F51" s="44"/>
      <c r="G51" s="51"/>
      <c r="H51" s="50"/>
      <c r="I51" s="50"/>
      <c r="J51" s="50"/>
      <c r="K51" s="50"/>
      <c r="L51" s="50"/>
      <c r="M51" s="50"/>
      <c r="N51" s="50"/>
      <c r="O51" s="25"/>
      <c r="P51" s="4"/>
      <c r="Q51" s="4"/>
      <c r="R51" s="3"/>
    </row>
    <row r="52" spans="1:18" ht="60" customHeight="1" x14ac:dyDescent="0.25">
      <c r="A52" s="6"/>
      <c r="B52" s="137"/>
      <c r="C52" s="98"/>
      <c r="D52" s="106"/>
      <c r="E52" s="125"/>
      <c r="F52" s="44"/>
      <c r="G52" s="43"/>
      <c r="H52" s="50"/>
      <c r="I52" s="50"/>
      <c r="J52" s="50"/>
      <c r="K52" s="50"/>
      <c r="L52" s="50"/>
      <c r="M52" s="50"/>
      <c r="N52" s="50"/>
      <c r="O52" s="25"/>
      <c r="P52" s="4"/>
      <c r="Q52" s="4"/>
      <c r="R52" s="3"/>
    </row>
    <row r="53" spans="1:18" ht="21" customHeight="1" x14ac:dyDescent="0.25">
      <c r="A53" s="6"/>
      <c r="B53" s="137"/>
      <c r="C53" s="98"/>
      <c r="D53" s="105"/>
      <c r="E53" s="98"/>
      <c r="F53" s="44"/>
      <c r="G53" s="51"/>
      <c r="H53" s="50"/>
      <c r="I53" s="50"/>
      <c r="J53" s="50"/>
      <c r="K53" s="50"/>
      <c r="L53" s="50"/>
      <c r="M53" s="50"/>
      <c r="N53" s="50"/>
      <c r="O53" s="29"/>
      <c r="P53" s="4"/>
      <c r="Q53" s="4"/>
      <c r="R53" s="3"/>
    </row>
    <row r="54" spans="1:18" ht="40.5" customHeight="1" x14ac:dyDescent="0.25">
      <c r="A54" s="6"/>
      <c r="B54" s="137"/>
      <c r="C54" s="98"/>
      <c r="D54" s="106"/>
      <c r="E54" s="98"/>
      <c r="F54" s="44"/>
      <c r="G54" s="50"/>
      <c r="H54" s="50"/>
      <c r="I54" s="50"/>
      <c r="J54" s="50"/>
      <c r="K54" s="50"/>
      <c r="L54" s="50"/>
      <c r="M54" s="50"/>
      <c r="N54" s="50"/>
      <c r="O54" s="142"/>
      <c r="P54" s="4"/>
      <c r="Q54" s="4"/>
      <c r="R54" s="3"/>
    </row>
    <row r="55" spans="1:18" ht="24.75" customHeight="1" x14ac:dyDescent="0.25">
      <c r="A55" s="6"/>
      <c r="B55" s="137"/>
      <c r="C55" s="98"/>
      <c r="D55" s="105"/>
      <c r="E55" s="98"/>
      <c r="F55" s="44"/>
      <c r="G55" s="51"/>
      <c r="H55" s="50"/>
      <c r="I55" s="50"/>
      <c r="J55" s="50"/>
      <c r="K55" s="50"/>
      <c r="L55" s="50"/>
      <c r="M55" s="50"/>
      <c r="N55" s="50"/>
      <c r="O55" s="142"/>
      <c r="P55" s="4"/>
      <c r="Q55" s="4"/>
      <c r="R55" s="3"/>
    </row>
    <row r="56" spans="1:18" ht="35.25" customHeight="1" x14ac:dyDescent="0.25">
      <c r="A56" s="6"/>
      <c r="B56" s="137"/>
      <c r="C56" s="98"/>
      <c r="D56" s="106"/>
      <c r="E56" s="98"/>
      <c r="F56" s="44"/>
      <c r="G56" s="50"/>
      <c r="H56" s="50"/>
      <c r="I56" s="50"/>
      <c r="J56" s="50"/>
      <c r="K56" s="50"/>
      <c r="L56" s="50"/>
      <c r="M56" s="50"/>
      <c r="N56" s="50"/>
      <c r="O56" s="25"/>
      <c r="P56" s="4"/>
      <c r="Q56" s="4"/>
      <c r="R56" s="3"/>
    </row>
    <row r="57" spans="1:18" ht="24" customHeight="1" x14ac:dyDescent="0.25">
      <c r="A57" s="6"/>
      <c r="B57" s="137"/>
      <c r="C57" s="105"/>
      <c r="D57" s="105"/>
      <c r="E57" s="129"/>
      <c r="F57" s="44"/>
      <c r="G57" s="51"/>
      <c r="H57" s="50"/>
      <c r="I57" s="50"/>
      <c r="J57" s="50"/>
      <c r="K57" s="50"/>
      <c r="L57" s="50"/>
      <c r="M57" s="50"/>
      <c r="N57" s="50"/>
      <c r="O57" s="25"/>
      <c r="P57" s="4"/>
      <c r="Q57" s="4"/>
      <c r="R57" s="3"/>
    </row>
    <row r="58" spans="1:18" ht="40.5" customHeight="1" x14ac:dyDescent="0.25">
      <c r="A58" s="6"/>
      <c r="B58" s="137"/>
      <c r="C58" s="106"/>
      <c r="D58" s="106"/>
      <c r="E58" s="131"/>
      <c r="F58" s="44"/>
      <c r="G58" s="50"/>
      <c r="H58" s="50"/>
      <c r="I58" s="50"/>
      <c r="J58" s="50"/>
      <c r="K58" s="50"/>
      <c r="L58" s="50"/>
      <c r="M58" s="50"/>
      <c r="N58" s="50"/>
      <c r="O58" s="25"/>
      <c r="P58" s="4"/>
      <c r="Q58" s="4"/>
      <c r="R58" s="3"/>
    </row>
    <row r="59" spans="1:18" ht="78" customHeight="1" x14ac:dyDescent="0.25">
      <c r="A59" s="6"/>
      <c r="B59" s="138"/>
      <c r="C59" s="105"/>
      <c r="D59" s="140"/>
      <c r="E59" s="129"/>
      <c r="F59" s="44"/>
      <c r="G59" s="51"/>
      <c r="H59" s="50"/>
      <c r="I59" s="50"/>
      <c r="J59" s="50"/>
      <c r="K59" s="50"/>
      <c r="L59" s="50"/>
      <c r="M59" s="50"/>
      <c r="N59" s="50"/>
      <c r="O59" s="25"/>
      <c r="P59" s="4"/>
      <c r="Q59" s="4"/>
      <c r="R59" s="3"/>
    </row>
    <row r="60" spans="1:18" ht="30.75" customHeight="1" x14ac:dyDescent="0.25">
      <c r="A60" s="6"/>
      <c r="B60" s="139"/>
      <c r="C60" s="106"/>
      <c r="D60" s="141"/>
      <c r="E60" s="131"/>
      <c r="F60" s="44"/>
      <c r="G60" s="50"/>
      <c r="H60" s="50"/>
      <c r="I60" s="50"/>
      <c r="J60" s="50"/>
      <c r="K60" s="50"/>
      <c r="L60" s="50"/>
      <c r="M60" s="50"/>
      <c r="N60" s="50"/>
      <c r="O60" s="25"/>
      <c r="P60" s="4"/>
      <c r="Q60" s="4"/>
      <c r="R60" s="3"/>
    </row>
    <row r="61" spans="1:18" ht="46.5" customHeight="1" x14ac:dyDescent="0.25">
      <c r="A61" s="6"/>
      <c r="B61" s="137"/>
      <c r="C61" s="98"/>
      <c r="D61" s="98"/>
      <c r="E61" s="98"/>
      <c r="F61" s="44"/>
      <c r="G61" s="51"/>
      <c r="H61" s="50"/>
      <c r="I61" s="50"/>
      <c r="J61" s="50"/>
      <c r="K61" s="50"/>
      <c r="L61" s="50"/>
      <c r="M61" s="50"/>
      <c r="N61" s="50"/>
      <c r="O61" s="25"/>
      <c r="P61" s="4"/>
      <c r="Q61" s="4"/>
      <c r="R61" s="3"/>
    </row>
    <row r="62" spans="1:18" x14ac:dyDescent="0.25">
      <c r="A62" s="6"/>
      <c r="B62" s="137"/>
      <c r="C62" s="98"/>
      <c r="D62" s="98"/>
      <c r="E62" s="98"/>
      <c r="F62" s="44"/>
      <c r="G62" s="50"/>
      <c r="H62" s="50"/>
      <c r="I62" s="50"/>
      <c r="J62" s="50"/>
      <c r="K62" s="50"/>
      <c r="L62" s="50"/>
      <c r="M62" s="50"/>
      <c r="N62" s="50"/>
      <c r="O62" s="25"/>
      <c r="P62" s="4"/>
      <c r="Q62" s="4"/>
      <c r="R62" s="3"/>
    </row>
    <row r="63" spans="1:18" ht="51" customHeight="1" x14ac:dyDescent="0.25">
      <c r="A63" s="6"/>
      <c r="B63" s="138"/>
      <c r="C63" s="105"/>
      <c r="D63" s="105"/>
      <c r="E63" s="105"/>
      <c r="F63" s="44"/>
      <c r="G63" s="51"/>
      <c r="H63" s="50"/>
      <c r="I63" s="50"/>
      <c r="J63" s="50"/>
      <c r="K63" s="50"/>
      <c r="L63" s="50"/>
      <c r="M63" s="50"/>
      <c r="N63" s="50"/>
      <c r="O63" s="25"/>
      <c r="P63" s="4"/>
      <c r="Q63" s="4"/>
      <c r="R63" s="3"/>
    </row>
    <row r="64" spans="1:18" x14ac:dyDescent="0.25">
      <c r="A64" s="6"/>
      <c r="B64" s="139"/>
      <c r="C64" s="106"/>
      <c r="D64" s="106"/>
      <c r="E64" s="106"/>
      <c r="F64" s="44"/>
      <c r="G64" s="50"/>
      <c r="H64" s="50"/>
      <c r="I64" s="50"/>
      <c r="J64" s="50"/>
      <c r="K64" s="50"/>
      <c r="L64" s="50"/>
      <c r="M64" s="50"/>
      <c r="N64" s="50"/>
      <c r="O64" s="25"/>
      <c r="P64" s="4"/>
      <c r="Q64" s="4"/>
      <c r="R64" s="3"/>
    </row>
    <row r="65" spans="1:18" ht="56.25" customHeight="1" x14ac:dyDescent="0.25">
      <c r="A65" s="6"/>
      <c r="B65" s="137"/>
      <c r="C65" s="98"/>
      <c r="D65" s="98"/>
      <c r="E65" s="98"/>
      <c r="F65" s="44"/>
      <c r="G65" s="51"/>
      <c r="H65" s="50"/>
      <c r="I65" s="50"/>
      <c r="J65" s="50"/>
      <c r="K65" s="50"/>
      <c r="L65" s="50"/>
      <c r="M65" s="50"/>
      <c r="N65" s="50"/>
      <c r="O65" s="25"/>
      <c r="P65" s="4"/>
      <c r="Q65" s="4"/>
      <c r="R65" s="3"/>
    </row>
    <row r="66" spans="1:18" ht="48.75" customHeight="1" x14ac:dyDescent="0.25">
      <c r="A66" s="6"/>
      <c r="B66" s="137"/>
      <c r="C66" s="98"/>
      <c r="D66" s="98"/>
      <c r="E66" s="98"/>
      <c r="F66" s="44"/>
      <c r="G66" s="50"/>
      <c r="H66" s="50"/>
      <c r="I66" s="50"/>
      <c r="J66" s="50"/>
      <c r="K66" s="50"/>
      <c r="L66" s="50"/>
      <c r="M66" s="50"/>
      <c r="N66" s="50"/>
      <c r="O66" s="25"/>
      <c r="P66" s="4"/>
      <c r="Q66" s="4"/>
      <c r="R66" s="3"/>
    </row>
    <row r="67" spans="1:18" x14ac:dyDescent="0.25">
      <c r="A67" s="6"/>
      <c r="B67" s="137"/>
      <c r="C67" s="98"/>
      <c r="D67" s="98"/>
      <c r="E67" s="98"/>
      <c r="F67" s="44"/>
      <c r="G67" s="51"/>
      <c r="H67" s="50"/>
      <c r="I67" s="50"/>
      <c r="J67" s="50"/>
      <c r="K67" s="50"/>
      <c r="L67" s="50"/>
      <c r="M67" s="50"/>
      <c r="N67" s="50"/>
      <c r="O67" s="25"/>
      <c r="P67" s="4"/>
      <c r="Q67" s="4"/>
      <c r="R67" s="3"/>
    </row>
    <row r="68" spans="1:18" ht="39" customHeight="1" x14ac:dyDescent="0.25">
      <c r="A68" s="6"/>
      <c r="B68" s="137"/>
      <c r="C68" s="98"/>
      <c r="D68" s="98"/>
      <c r="E68" s="98"/>
      <c r="F68" s="44"/>
      <c r="G68" s="50"/>
      <c r="H68" s="50"/>
      <c r="I68" s="50"/>
      <c r="J68" s="50"/>
      <c r="K68" s="50"/>
      <c r="L68" s="50"/>
      <c r="M68" s="50"/>
      <c r="N68" s="50"/>
      <c r="O68" s="25"/>
      <c r="P68" s="4"/>
      <c r="Q68" s="4"/>
      <c r="R68" s="3"/>
    </row>
    <row r="69" spans="1:18" x14ac:dyDescent="0.25">
      <c r="A69" s="6"/>
      <c r="B69" s="137"/>
      <c r="C69" s="98"/>
      <c r="D69" s="98"/>
      <c r="E69" s="98"/>
      <c r="F69" s="44"/>
      <c r="G69" s="51"/>
      <c r="H69" s="50"/>
      <c r="I69" s="50"/>
      <c r="J69" s="50"/>
      <c r="K69" s="50"/>
      <c r="L69" s="50"/>
      <c r="M69" s="50"/>
      <c r="N69" s="50"/>
      <c r="O69" s="25"/>
      <c r="P69" s="4"/>
      <c r="Q69" s="4"/>
      <c r="R69" s="3"/>
    </row>
    <row r="70" spans="1:18" ht="33" customHeight="1" x14ac:dyDescent="0.25">
      <c r="A70" s="6"/>
      <c r="B70" s="137"/>
      <c r="C70" s="98"/>
      <c r="D70" s="98"/>
      <c r="E70" s="98"/>
      <c r="F70" s="44"/>
      <c r="G70" s="50"/>
      <c r="H70" s="50"/>
      <c r="I70" s="50"/>
      <c r="J70" s="50"/>
      <c r="K70" s="50"/>
      <c r="L70" s="50"/>
      <c r="M70" s="50"/>
      <c r="N70" s="50"/>
      <c r="O70" s="25"/>
      <c r="P70" s="4"/>
      <c r="Q70" s="4"/>
      <c r="R70" s="3"/>
    </row>
    <row r="71" spans="1:18" ht="32.25" customHeight="1" x14ac:dyDescent="0.25">
      <c r="A71" s="6"/>
      <c r="B71" s="137"/>
      <c r="C71" s="98"/>
      <c r="D71" s="98"/>
      <c r="E71" s="98"/>
      <c r="F71" s="44"/>
      <c r="G71" s="51"/>
      <c r="H71" s="50"/>
      <c r="I71" s="50"/>
      <c r="J71" s="50"/>
      <c r="K71" s="50"/>
      <c r="L71" s="50"/>
      <c r="M71" s="50"/>
      <c r="N71" s="50"/>
      <c r="O71" s="25"/>
      <c r="P71" s="4"/>
      <c r="Q71" s="4"/>
      <c r="R71" s="3"/>
    </row>
    <row r="72" spans="1:18" ht="36.75" customHeight="1" x14ac:dyDescent="0.25">
      <c r="A72" s="6"/>
      <c r="B72" s="138"/>
      <c r="C72" s="105"/>
      <c r="D72" s="105"/>
      <c r="E72" s="105"/>
      <c r="F72" s="48"/>
      <c r="G72" s="50"/>
      <c r="H72" s="50"/>
      <c r="I72" s="50"/>
      <c r="J72" s="50"/>
      <c r="K72" s="50"/>
      <c r="L72" s="50"/>
      <c r="M72" s="50"/>
      <c r="N72" s="50"/>
      <c r="O72" s="25"/>
      <c r="P72" s="4"/>
      <c r="Q72" s="4"/>
      <c r="R72" s="3"/>
    </row>
    <row r="73" spans="1:18" ht="46.5" customHeight="1" x14ac:dyDescent="0.25">
      <c r="A73" s="6"/>
      <c r="B73" s="126"/>
      <c r="C73" s="129"/>
      <c r="D73" s="129"/>
      <c r="E73" s="129"/>
      <c r="F73" s="44"/>
      <c r="G73" s="51"/>
      <c r="H73" s="50"/>
      <c r="I73" s="50"/>
      <c r="J73" s="50"/>
      <c r="K73" s="50"/>
      <c r="L73" s="50"/>
      <c r="M73" s="50"/>
      <c r="N73" s="50"/>
      <c r="O73" s="25"/>
      <c r="P73" s="4"/>
      <c r="Q73" s="4"/>
      <c r="R73" s="3"/>
    </row>
    <row r="74" spans="1:18" ht="43.5" customHeight="1" x14ac:dyDescent="0.25">
      <c r="A74" s="6"/>
      <c r="B74" s="127"/>
      <c r="C74" s="130"/>
      <c r="D74" s="130"/>
      <c r="E74" s="130"/>
      <c r="F74" s="48"/>
      <c r="G74" s="50"/>
      <c r="H74" s="50"/>
      <c r="I74" s="50"/>
      <c r="J74" s="50"/>
      <c r="K74" s="50"/>
      <c r="L74" s="50"/>
      <c r="M74" s="50"/>
      <c r="N74" s="50"/>
      <c r="O74" s="25"/>
      <c r="P74" s="4"/>
      <c r="Q74" s="4"/>
      <c r="R74" s="3"/>
    </row>
    <row r="75" spans="1:18" x14ac:dyDescent="0.25">
      <c r="A75" s="6"/>
      <c r="B75" s="126"/>
      <c r="C75" s="135"/>
      <c r="D75" s="135"/>
      <c r="E75" s="129"/>
      <c r="F75" s="44"/>
      <c r="G75" s="51"/>
      <c r="H75" s="50"/>
      <c r="I75" s="50"/>
      <c r="J75" s="50"/>
      <c r="K75" s="50"/>
      <c r="L75" s="50"/>
      <c r="M75" s="50"/>
      <c r="N75" s="50"/>
      <c r="O75" s="25"/>
      <c r="P75" s="4"/>
      <c r="Q75" s="4"/>
      <c r="R75" s="3"/>
    </row>
    <row r="76" spans="1:18" ht="50.25" customHeight="1" x14ac:dyDescent="0.25">
      <c r="A76" s="6"/>
      <c r="B76" s="127"/>
      <c r="C76" s="136"/>
      <c r="D76" s="136"/>
      <c r="E76" s="130"/>
      <c r="F76" s="48"/>
      <c r="G76" s="50"/>
      <c r="H76" s="50"/>
      <c r="I76" s="50"/>
      <c r="J76" s="50"/>
      <c r="K76" s="50"/>
      <c r="L76" s="50"/>
      <c r="M76" s="50"/>
      <c r="N76" s="50"/>
      <c r="O76" s="25"/>
      <c r="P76" s="4"/>
      <c r="Q76" s="4"/>
      <c r="R76" s="3"/>
    </row>
    <row r="77" spans="1:18" ht="15" customHeight="1" x14ac:dyDescent="0.25">
      <c r="A77" s="6"/>
      <c r="B77" s="126"/>
      <c r="C77" s="129"/>
      <c r="D77" s="132"/>
      <c r="E77" s="132"/>
      <c r="F77" s="52"/>
      <c r="G77" s="51"/>
      <c r="H77" s="50"/>
      <c r="I77" s="50"/>
      <c r="J77" s="50"/>
      <c r="K77" s="50"/>
      <c r="L77" s="50"/>
      <c r="M77" s="50"/>
      <c r="N77" s="50"/>
      <c r="O77" s="25"/>
      <c r="P77" s="4"/>
      <c r="Q77" s="4"/>
      <c r="R77" s="3"/>
    </row>
    <row r="78" spans="1:18" ht="31.5" customHeight="1" x14ac:dyDescent="0.25">
      <c r="A78" s="6"/>
      <c r="B78" s="127"/>
      <c r="C78" s="130"/>
      <c r="D78" s="133"/>
      <c r="E78" s="133"/>
      <c r="F78" s="53"/>
      <c r="G78" s="50"/>
      <c r="H78" s="50"/>
      <c r="I78" s="50"/>
      <c r="J78" s="50"/>
      <c r="K78" s="50"/>
      <c r="L78" s="50"/>
      <c r="M78" s="50"/>
      <c r="N78" s="50"/>
      <c r="O78" s="25"/>
      <c r="P78" s="4"/>
      <c r="Q78" s="4"/>
      <c r="R78" s="3"/>
    </row>
    <row r="79" spans="1:18" ht="60.75" customHeight="1" x14ac:dyDescent="0.25">
      <c r="A79" s="6"/>
      <c r="B79" s="128"/>
      <c r="C79" s="131"/>
      <c r="D79" s="134"/>
      <c r="E79" s="134"/>
      <c r="F79" s="48"/>
      <c r="G79" s="50"/>
      <c r="H79" s="50"/>
      <c r="I79" s="50"/>
      <c r="J79" s="50"/>
      <c r="K79" s="50"/>
      <c r="L79" s="50"/>
      <c r="M79" s="50"/>
      <c r="N79" s="50"/>
      <c r="O79" s="25"/>
      <c r="P79" s="4"/>
      <c r="Q79" s="4"/>
      <c r="R79" s="3"/>
    </row>
    <row r="80" spans="1:18" x14ac:dyDescent="0.25">
      <c r="A80" s="6"/>
      <c r="B80" s="126"/>
      <c r="C80" s="129"/>
      <c r="D80" s="126"/>
      <c r="E80" s="132"/>
      <c r="F80" s="52"/>
      <c r="G80" s="51"/>
      <c r="H80" s="50"/>
      <c r="I80" s="50"/>
      <c r="J80" s="50"/>
      <c r="K80" s="50"/>
      <c r="L80" s="50"/>
      <c r="M80" s="50"/>
      <c r="N80" s="50"/>
      <c r="O80" s="25"/>
      <c r="P80" s="4"/>
      <c r="Q80" s="4"/>
      <c r="R80" s="3"/>
    </row>
    <row r="81" spans="1:18" ht="73.5" customHeight="1" x14ac:dyDescent="0.25">
      <c r="A81" s="6"/>
      <c r="B81" s="127"/>
      <c r="C81" s="130"/>
      <c r="D81" s="127"/>
      <c r="E81" s="133"/>
      <c r="F81" s="53"/>
      <c r="G81" s="50"/>
      <c r="H81" s="50"/>
      <c r="I81" s="50"/>
      <c r="J81" s="50"/>
      <c r="K81" s="50"/>
      <c r="L81" s="50"/>
      <c r="M81" s="50"/>
      <c r="N81" s="50"/>
      <c r="O81" s="25"/>
      <c r="P81" s="4"/>
      <c r="Q81" s="4"/>
      <c r="R81" s="3"/>
    </row>
    <row r="82" spans="1:18" ht="162.75" customHeight="1" x14ac:dyDescent="0.25">
      <c r="A82" s="6"/>
      <c r="B82" s="127"/>
      <c r="C82" s="130"/>
      <c r="D82" s="39"/>
      <c r="E82" s="133"/>
      <c r="F82" s="30"/>
      <c r="G82" s="50"/>
      <c r="H82" s="50"/>
      <c r="I82" s="50"/>
      <c r="J82" s="50"/>
      <c r="K82" s="50"/>
      <c r="L82" s="50"/>
      <c r="M82" s="50"/>
      <c r="N82" s="50"/>
      <c r="O82" s="25"/>
      <c r="P82" s="4"/>
      <c r="Q82" s="4"/>
      <c r="R82" s="3"/>
    </row>
    <row r="83" spans="1:18" ht="36" customHeight="1" x14ac:dyDescent="0.25">
      <c r="A83" s="6"/>
      <c r="B83" s="119"/>
      <c r="C83" s="120"/>
      <c r="D83" s="120"/>
      <c r="E83" s="120"/>
      <c r="F83" s="52"/>
      <c r="G83" s="43"/>
      <c r="H83" s="43"/>
      <c r="I83" s="43"/>
      <c r="J83" s="43"/>
      <c r="K83" s="43"/>
      <c r="L83" s="43"/>
      <c r="M83" s="43"/>
      <c r="N83" s="43"/>
      <c r="O83" s="25"/>
      <c r="P83" s="3"/>
      <c r="Q83" s="3"/>
      <c r="R83" s="3"/>
    </row>
    <row r="84" spans="1:18" ht="24.75" customHeight="1" x14ac:dyDescent="0.25">
      <c r="A84" s="6"/>
      <c r="B84" s="111"/>
      <c r="C84" s="112"/>
      <c r="D84" s="112"/>
      <c r="E84" s="112"/>
      <c r="F84" s="49"/>
      <c r="G84" s="43"/>
      <c r="H84" s="43"/>
      <c r="I84" s="43"/>
      <c r="J84" s="43"/>
      <c r="K84" s="43"/>
      <c r="L84" s="43"/>
      <c r="M84" s="43"/>
      <c r="N84" s="43"/>
      <c r="O84" s="25"/>
      <c r="P84" s="3"/>
      <c r="Q84" s="3"/>
      <c r="R84" s="3"/>
    </row>
    <row r="85" spans="1:18" x14ac:dyDescent="0.25">
      <c r="A85" s="6"/>
      <c r="B85" s="114"/>
      <c r="C85" s="115"/>
      <c r="D85" s="115"/>
      <c r="E85" s="115"/>
      <c r="F85" s="44"/>
      <c r="G85" s="43"/>
      <c r="H85" s="43"/>
      <c r="I85" s="43"/>
      <c r="J85" s="43"/>
      <c r="K85" s="43"/>
      <c r="L85" s="43"/>
      <c r="M85" s="43"/>
      <c r="N85" s="43"/>
      <c r="O85" s="25"/>
      <c r="P85" s="3"/>
      <c r="Q85" s="3"/>
      <c r="R85" s="3"/>
    </row>
    <row r="86" spans="1:18" ht="89.25" customHeight="1" x14ac:dyDescent="0.25">
      <c r="A86" s="6"/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3"/>
      <c r="O86" s="25"/>
    </row>
    <row r="87" spans="1:18" ht="21" customHeight="1" x14ac:dyDescent="0.25">
      <c r="A87" s="6"/>
      <c r="B87" s="107"/>
      <c r="C87" s="124"/>
      <c r="D87" s="105"/>
      <c r="E87" s="98"/>
      <c r="F87" s="24"/>
      <c r="G87" s="50"/>
      <c r="H87" s="50"/>
      <c r="I87" s="50"/>
      <c r="J87" s="50"/>
      <c r="K87" s="50"/>
      <c r="L87" s="50"/>
      <c r="M87" s="50"/>
      <c r="N87" s="50"/>
      <c r="O87" s="25"/>
    </row>
    <row r="88" spans="1:18" ht="48.75" customHeight="1" x14ac:dyDescent="0.25">
      <c r="A88" s="6"/>
      <c r="B88" s="107"/>
      <c r="C88" s="125"/>
      <c r="D88" s="106"/>
      <c r="E88" s="98"/>
      <c r="F88" s="24"/>
      <c r="G88" s="50"/>
      <c r="H88" s="50"/>
      <c r="I88" s="50"/>
      <c r="J88" s="50"/>
      <c r="K88" s="50"/>
      <c r="L88" s="50"/>
      <c r="M88" s="50"/>
      <c r="N88" s="50"/>
      <c r="O88" s="25"/>
    </row>
    <row r="89" spans="1:18" ht="54.75" customHeight="1" x14ac:dyDescent="0.25">
      <c r="A89" s="6"/>
      <c r="B89" s="107"/>
      <c r="C89" s="98"/>
      <c r="D89" s="105"/>
      <c r="E89" s="98"/>
      <c r="F89" s="24"/>
      <c r="G89" s="50"/>
      <c r="H89" s="50"/>
      <c r="I89" s="50"/>
      <c r="J89" s="50"/>
      <c r="K89" s="50"/>
      <c r="L89" s="50"/>
      <c r="M89" s="50"/>
      <c r="N89" s="50"/>
      <c r="O89" s="25"/>
    </row>
    <row r="90" spans="1:18" ht="72" customHeight="1" x14ac:dyDescent="0.25">
      <c r="A90" s="6"/>
      <c r="B90" s="107"/>
      <c r="C90" s="98"/>
      <c r="D90" s="106"/>
      <c r="E90" s="98"/>
      <c r="F90" s="24"/>
      <c r="G90" s="50"/>
      <c r="H90" s="50"/>
      <c r="I90" s="50"/>
      <c r="J90" s="50"/>
      <c r="K90" s="50"/>
      <c r="L90" s="50"/>
      <c r="M90" s="50"/>
      <c r="N90" s="50"/>
      <c r="O90" s="25"/>
    </row>
    <row r="91" spans="1:18" ht="15" customHeight="1" x14ac:dyDescent="0.25">
      <c r="A91" s="6"/>
      <c r="B91" s="107"/>
      <c r="C91" s="98"/>
      <c r="D91" s="105"/>
      <c r="E91" s="98"/>
      <c r="F91" s="24"/>
      <c r="G91" s="50"/>
      <c r="H91" s="50"/>
      <c r="I91" s="50"/>
      <c r="J91" s="50"/>
      <c r="K91" s="50"/>
      <c r="L91" s="50"/>
      <c r="M91" s="50"/>
      <c r="N91" s="50"/>
      <c r="O91" s="25"/>
    </row>
    <row r="92" spans="1:18" ht="60" customHeight="1" x14ac:dyDescent="0.25">
      <c r="A92" s="6"/>
      <c r="B92" s="107"/>
      <c r="C92" s="98"/>
      <c r="D92" s="117"/>
      <c r="E92" s="98"/>
      <c r="F92" s="44"/>
      <c r="G92" s="50"/>
      <c r="H92" s="50"/>
      <c r="I92" s="50"/>
      <c r="J92" s="50"/>
      <c r="K92" s="50"/>
      <c r="L92" s="50"/>
      <c r="M92" s="50"/>
      <c r="N92" s="50"/>
      <c r="O92" s="25"/>
    </row>
    <row r="93" spans="1:18" x14ac:dyDescent="0.25">
      <c r="A93" s="6"/>
      <c r="B93" s="107"/>
      <c r="C93" s="98"/>
      <c r="D93" s="118"/>
      <c r="E93" s="98"/>
      <c r="F93" s="24"/>
      <c r="G93" s="50"/>
      <c r="H93" s="50"/>
      <c r="I93" s="50"/>
      <c r="J93" s="50"/>
      <c r="K93" s="50"/>
      <c r="L93" s="50"/>
      <c r="M93" s="50"/>
      <c r="N93" s="50"/>
      <c r="O93" s="25"/>
    </row>
    <row r="94" spans="1:18" ht="55.5" customHeight="1" x14ac:dyDescent="0.25">
      <c r="A94" s="6"/>
      <c r="B94" s="103"/>
      <c r="C94" s="105"/>
      <c r="D94" s="105"/>
      <c r="E94" s="98"/>
      <c r="F94" s="24"/>
      <c r="G94" s="50"/>
      <c r="H94" s="50"/>
      <c r="I94" s="50"/>
      <c r="J94" s="50"/>
      <c r="K94" s="50"/>
      <c r="L94" s="50"/>
      <c r="M94" s="50"/>
      <c r="N94" s="50"/>
      <c r="O94" s="25"/>
    </row>
    <row r="95" spans="1:18" x14ac:dyDescent="0.25">
      <c r="A95" s="6"/>
      <c r="B95" s="104"/>
      <c r="C95" s="106"/>
      <c r="D95" s="106"/>
      <c r="E95" s="98"/>
      <c r="F95" s="24"/>
      <c r="G95" s="50"/>
      <c r="H95" s="50"/>
      <c r="I95" s="50"/>
      <c r="J95" s="50"/>
      <c r="K95" s="50"/>
      <c r="L95" s="50"/>
      <c r="M95" s="50"/>
      <c r="N95" s="50"/>
      <c r="O95" s="25"/>
    </row>
    <row r="96" spans="1:18" ht="15" customHeight="1" x14ac:dyDescent="0.25">
      <c r="A96" s="6"/>
      <c r="B96" s="107"/>
      <c r="C96" s="98"/>
      <c r="D96" s="105"/>
      <c r="E96" s="98"/>
      <c r="F96" s="24"/>
      <c r="G96" s="50"/>
      <c r="H96" s="50"/>
      <c r="I96" s="50"/>
      <c r="J96" s="50"/>
      <c r="K96" s="50"/>
      <c r="L96" s="50"/>
      <c r="M96" s="50"/>
      <c r="N96" s="50"/>
      <c r="O96" s="25"/>
    </row>
    <row r="97" spans="1:15" ht="54.75" customHeight="1" x14ac:dyDescent="0.25">
      <c r="A97" s="6"/>
      <c r="B97" s="107"/>
      <c r="C97" s="98"/>
      <c r="D97" s="106"/>
      <c r="E97" s="98"/>
      <c r="F97" s="26"/>
      <c r="G97" s="50"/>
      <c r="H97" s="50"/>
      <c r="I97" s="50"/>
      <c r="J97" s="50"/>
      <c r="K97" s="50"/>
      <c r="L97" s="50"/>
      <c r="M97" s="50"/>
      <c r="N97" s="50"/>
      <c r="O97" s="25"/>
    </row>
    <row r="98" spans="1:15" ht="15" customHeight="1" x14ac:dyDescent="0.25">
      <c r="A98" s="6"/>
      <c r="B98" s="103"/>
      <c r="C98" s="105"/>
      <c r="D98" s="105"/>
      <c r="E98" s="98"/>
      <c r="F98" s="27"/>
      <c r="G98" s="50"/>
      <c r="H98" s="50"/>
      <c r="I98" s="50"/>
      <c r="J98" s="50"/>
      <c r="K98" s="50"/>
      <c r="L98" s="50"/>
      <c r="M98" s="50"/>
      <c r="N98" s="50"/>
      <c r="O98" s="25"/>
    </row>
    <row r="99" spans="1:15" ht="55.5" customHeight="1" x14ac:dyDescent="0.25">
      <c r="A99" s="6"/>
      <c r="B99" s="104"/>
      <c r="C99" s="106"/>
      <c r="D99" s="106"/>
      <c r="E99" s="98"/>
      <c r="F99" s="27"/>
      <c r="G99" s="50"/>
      <c r="H99" s="50"/>
      <c r="I99" s="50"/>
      <c r="J99" s="50"/>
      <c r="K99" s="50"/>
      <c r="L99" s="50"/>
      <c r="M99" s="50"/>
      <c r="N99" s="50"/>
      <c r="O99" s="25"/>
    </row>
    <row r="100" spans="1:15" ht="15" customHeight="1" x14ac:dyDescent="0.25">
      <c r="A100" s="6"/>
      <c r="B100" s="107"/>
      <c r="C100" s="98"/>
      <c r="D100" s="105"/>
      <c r="E100" s="98"/>
      <c r="F100" s="36"/>
      <c r="G100" s="50"/>
      <c r="H100" s="50"/>
      <c r="I100" s="50"/>
      <c r="J100" s="50"/>
      <c r="K100" s="50"/>
      <c r="L100" s="50"/>
      <c r="M100" s="50"/>
      <c r="N100" s="50"/>
      <c r="O100" s="25"/>
    </row>
    <row r="101" spans="1:15" ht="59.25" customHeight="1" x14ac:dyDescent="0.25">
      <c r="A101" s="6"/>
      <c r="B101" s="107"/>
      <c r="C101" s="98"/>
      <c r="D101" s="106"/>
      <c r="E101" s="98"/>
      <c r="F101" s="24"/>
      <c r="G101" s="50"/>
      <c r="H101" s="50"/>
      <c r="I101" s="50"/>
      <c r="J101" s="50"/>
      <c r="K101" s="50"/>
      <c r="L101" s="50"/>
      <c r="M101" s="50"/>
      <c r="N101" s="50"/>
      <c r="O101" s="25"/>
    </row>
    <row r="102" spans="1:15" x14ac:dyDescent="0.25">
      <c r="A102" s="6"/>
      <c r="B102" s="92"/>
      <c r="C102" s="93"/>
      <c r="D102" s="93"/>
      <c r="E102" s="94"/>
      <c r="F102" s="44"/>
      <c r="G102" s="43"/>
      <c r="H102" s="43"/>
      <c r="I102" s="43"/>
      <c r="J102" s="43"/>
      <c r="K102" s="43"/>
      <c r="L102" s="43"/>
      <c r="M102" s="43"/>
      <c r="N102" s="43"/>
      <c r="O102" s="25"/>
    </row>
    <row r="103" spans="1:15" ht="46.5" customHeight="1" x14ac:dyDescent="0.25">
      <c r="A103" s="6"/>
      <c r="B103" s="95"/>
      <c r="C103" s="96"/>
      <c r="D103" s="96"/>
      <c r="E103" s="97"/>
      <c r="F103" s="44"/>
      <c r="G103" s="43"/>
      <c r="H103" s="43"/>
      <c r="I103" s="43"/>
      <c r="J103" s="43"/>
      <c r="K103" s="43"/>
      <c r="L103" s="43"/>
      <c r="M103" s="43"/>
      <c r="N103" s="43"/>
      <c r="O103" s="25"/>
    </row>
    <row r="104" spans="1:15" ht="27.75" customHeight="1" x14ac:dyDescent="0.25">
      <c r="A104" s="6"/>
      <c r="B104" s="108"/>
      <c r="C104" s="109"/>
      <c r="D104" s="109"/>
      <c r="E104" s="110"/>
      <c r="F104" s="44"/>
      <c r="G104" s="43"/>
      <c r="H104" s="43"/>
      <c r="I104" s="43"/>
      <c r="J104" s="43"/>
      <c r="K104" s="43"/>
      <c r="L104" s="43"/>
      <c r="M104" s="43"/>
      <c r="N104" s="43"/>
      <c r="O104" s="25"/>
    </row>
    <row r="105" spans="1:15" ht="16.5" customHeight="1" x14ac:dyDescent="0.25">
      <c r="A105" s="6"/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25"/>
    </row>
    <row r="106" spans="1:15" ht="46.5" customHeight="1" x14ac:dyDescent="0.25">
      <c r="A106" s="6"/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6"/>
      <c r="O106" s="25"/>
    </row>
    <row r="107" spans="1:15" ht="15" customHeight="1" x14ac:dyDescent="0.25">
      <c r="A107" s="6"/>
      <c r="B107" s="107"/>
      <c r="C107" s="98"/>
      <c r="D107" s="105"/>
      <c r="E107" s="98"/>
      <c r="F107" s="24"/>
      <c r="G107" s="50"/>
      <c r="H107" s="50"/>
      <c r="I107" s="50"/>
      <c r="J107" s="50"/>
      <c r="K107" s="50"/>
      <c r="L107" s="50"/>
      <c r="M107" s="50"/>
      <c r="N107" s="50"/>
      <c r="O107" s="25"/>
    </row>
    <row r="108" spans="1:15" ht="33" customHeight="1" x14ac:dyDescent="0.25">
      <c r="A108" s="6"/>
      <c r="B108" s="107"/>
      <c r="C108" s="98"/>
      <c r="D108" s="106"/>
      <c r="E108" s="98"/>
      <c r="F108" s="24"/>
      <c r="G108" s="50"/>
      <c r="H108" s="50"/>
      <c r="I108" s="50"/>
      <c r="J108" s="50"/>
      <c r="K108" s="50"/>
      <c r="L108" s="50"/>
      <c r="M108" s="50"/>
      <c r="N108" s="50"/>
      <c r="O108" s="25"/>
    </row>
    <row r="109" spans="1:15" ht="34.5" customHeight="1" x14ac:dyDescent="0.25">
      <c r="A109" s="6"/>
      <c r="B109" s="103"/>
      <c r="C109" s="105"/>
      <c r="D109" s="105"/>
      <c r="E109" s="98"/>
      <c r="F109" s="24"/>
      <c r="G109" s="50"/>
      <c r="H109" s="50"/>
      <c r="I109" s="50"/>
      <c r="J109" s="50"/>
      <c r="K109" s="50"/>
      <c r="L109" s="50"/>
      <c r="M109" s="50"/>
      <c r="N109" s="50"/>
      <c r="O109" s="25"/>
    </row>
    <row r="110" spans="1:15" ht="48" customHeight="1" x14ac:dyDescent="0.25">
      <c r="A110" s="6"/>
      <c r="B110" s="104"/>
      <c r="C110" s="106"/>
      <c r="D110" s="106"/>
      <c r="E110" s="98"/>
      <c r="F110" s="24"/>
      <c r="G110" s="50"/>
      <c r="H110" s="50"/>
      <c r="I110" s="50"/>
      <c r="J110" s="50"/>
      <c r="K110" s="50"/>
      <c r="L110" s="50"/>
      <c r="M110" s="50"/>
      <c r="N110" s="50"/>
      <c r="O110" s="25"/>
    </row>
    <row r="111" spans="1:15" ht="15" customHeight="1" x14ac:dyDescent="0.25">
      <c r="A111" s="6"/>
      <c r="B111" s="107"/>
      <c r="C111" s="98"/>
      <c r="D111" s="105"/>
      <c r="E111" s="98"/>
      <c r="F111" s="24"/>
      <c r="G111" s="50"/>
      <c r="H111" s="50"/>
      <c r="I111" s="50"/>
      <c r="J111" s="50"/>
      <c r="K111" s="50"/>
      <c r="L111" s="50"/>
      <c r="M111" s="50"/>
      <c r="N111" s="50"/>
      <c r="O111" s="25"/>
    </row>
    <row r="112" spans="1:15" ht="46.5" customHeight="1" x14ac:dyDescent="0.25">
      <c r="A112" s="6"/>
      <c r="B112" s="107"/>
      <c r="C112" s="98"/>
      <c r="D112" s="106"/>
      <c r="E112" s="98"/>
      <c r="F112" s="24"/>
      <c r="G112" s="50"/>
      <c r="H112" s="50"/>
      <c r="I112" s="50"/>
      <c r="J112" s="50"/>
      <c r="K112" s="50"/>
      <c r="L112" s="50"/>
      <c r="M112" s="50"/>
      <c r="N112" s="50"/>
      <c r="O112" s="25"/>
    </row>
    <row r="113" spans="1:15" x14ac:dyDescent="0.25">
      <c r="A113" s="6"/>
      <c r="B113" s="92"/>
      <c r="C113" s="93"/>
      <c r="D113" s="93"/>
      <c r="E113" s="94"/>
      <c r="F113" s="44"/>
      <c r="G113" s="43"/>
      <c r="H113" s="43"/>
      <c r="I113" s="43"/>
      <c r="J113" s="43"/>
      <c r="K113" s="43"/>
      <c r="L113" s="43"/>
      <c r="M113" s="43"/>
      <c r="N113" s="43"/>
      <c r="O113" s="25"/>
    </row>
    <row r="114" spans="1:15" x14ac:dyDescent="0.25">
      <c r="A114" s="6"/>
      <c r="B114" s="95"/>
      <c r="C114" s="96"/>
      <c r="D114" s="96"/>
      <c r="E114" s="97"/>
      <c r="F114" s="48"/>
      <c r="G114" s="50"/>
      <c r="H114" s="50"/>
      <c r="I114" s="50"/>
      <c r="J114" s="50"/>
      <c r="K114" s="50"/>
      <c r="L114" s="50"/>
      <c r="M114" s="50"/>
      <c r="N114" s="50"/>
      <c r="O114" s="25"/>
    </row>
    <row r="115" spans="1:15" ht="13.5" customHeight="1" x14ac:dyDescent="0.25">
      <c r="A115" s="6"/>
      <c r="B115" s="98"/>
      <c r="C115" s="98"/>
      <c r="D115" s="98"/>
      <c r="E115" s="98"/>
      <c r="F115" s="44"/>
      <c r="G115" s="31"/>
      <c r="H115" s="31"/>
      <c r="I115" s="31"/>
      <c r="J115" s="31"/>
      <c r="K115" s="31"/>
      <c r="L115" s="31"/>
      <c r="M115" s="31"/>
      <c r="N115" s="31"/>
      <c r="O115" s="25"/>
    </row>
    <row r="116" spans="1:15" x14ac:dyDescent="0.25">
      <c r="A116" s="6"/>
      <c r="B116" s="98"/>
      <c r="C116" s="98"/>
      <c r="D116" s="98"/>
      <c r="E116" s="98"/>
      <c r="F116" s="44"/>
      <c r="G116" s="50"/>
      <c r="H116" s="50"/>
      <c r="I116" s="50"/>
      <c r="J116" s="50"/>
      <c r="K116" s="50"/>
      <c r="L116" s="50"/>
      <c r="M116" s="50"/>
      <c r="N116" s="50"/>
      <c r="O116" s="25"/>
    </row>
    <row r="117" spans="1:15" ht="39.75" customHeight="1" x14ac:dyDescent="0.25">
      <c r="A117" s="6"/>
      <c r="B117" s="98"/>
      <c r="C117" s="98"/>
      <c r="D117" s="98"/>
      <c r="E117" s="98"/>
      <c r="F117" s="44"/>
      <c r="G117" s="50"/>
      <c r="H117" s="50"/>
      <c r="I117" s="50"/>
      <c r="J117" s="50"/>
      <c r="K117" s="50"/>
      <c r="L117" s="50"/>
      <c r="M117" s="50"/>
      <c r="N117" s="50"/>
      <c r="O117" s="25"/>
    </row>
    <row r="118" spans="1:15" x14ac:dyDescent="0.25">
      <c r="A118" s="6"/>
      <c r="B118" s="98"/>
      <c r="C118" s="98"/>
      <c r="D118" s="98"/>
      <c r="E118" s="98"/>
      <c r="F118" s="44"/>
      <c r="G118" s="50"/>
      <c r="H118" s="50"/>
      <c r="I118" s="50"/>
      <c r="J118" s="50"/>
      <c r="K118" s="50"/>
      <c r="L118" s="50"/>
      <c r="M118" s="50"/>
      <c r="N118" s="38"/>
      <c r="O118" s="25"/>
    </row>
    <row r="119" spans="1:15" ht="45" customHeight="1" x14ac:dyDescent="0.25">
      <c r="A119" s="6"/>
      <c r="B119" s="10"/>
      <c r="C119" s="11"/>
      <c r="D119" s="11"/>
      <c r="E119" s="12"/>
      <c r="F119" s="12"/>
      <c r="G119" s="20"/>
      <c r="N119" s="20"/>
      <c r="O119" s="25"/>
    </row>
    <row r="120" spans="1:15" x14ac:dyDescent="0.25">
      <c r="A120" s="6"/>
      <c r="B120" s="10"/>
      <c r="C120" s="11"/>
      <c r="D120" s="11"/>
      <c r="E120" s="12"/>
      <c r="F120" s="12"/>
      <c r="G120" s="20"/>
      <c r="N120" s="20"/>
      <c r="O120" s="25"/>
    </row>
    <row r="121" spans="1:15" ht="51.75" customHeight="1" x14ac:dyDescent="0.25">
      <c r="B121" s="13"/>
      <c r="C121" s="14"/>
      <c r="D121" s="14"/>
      <c r="E121" s="15"/>
      <c r="F121" s="15"/>
      <c r="G121" s="20"/>
      <c r="N121" s="20"/>
      <c r="O121" s="25"/>
    </row>
    <row r="122" spans="1:15" x14ac:dyDescent="0.25">
      <c r="B122" s="13"/>
      <c r="C122" s="14"/>
      <c r="D122" s="14"/>
      <c r="E122" s="15"/>
      <c r="F122" s="15"/>
      <c r="G122" s="20"/>
      <c r="O122" s="25"/>
    </row>
    <row r="123" spans="1:15" x14ac:dyDescent="0.25">
      <c r="B123" s="13"/>
      <c r="C123" s="14"/>
      <c r="D123" s="14"/>
      <c r="E123" s="15"/>
      <c r="F123" s="15"/>
      <c r="G123" s="20"/>
      <c r="O123" s="25"/>
    </row>
    <row r="124" spans="1:15" x14ac:dyDescent="0.25">
      <c r="B124" s="13"/>
      <c r="C124" s="14"/>
      <c r="D124" s="14"/>
      <c r="E124" s="15"/>
      <c r="F124" s="15"/>
      <c r="G124" s="20"/>
      <c r="O124" s="25"/>
    </row>
    <row r="125" spans="1:15" x14ac:dyDescent="0.25">
      <c r="B125" s="13"/>
      <c r="C125" s="14"/>
      <c r="D125" s="14"/>
      <c r="E125" s="15"/>
      <c r="F125" s="15"/>
      <c r="G125" s="20"/>
      <c r="O125" s="37"/>
    </row>
    <row r="126" spans="1:15" x14ac:dyDescent="0.25">
      <c r="B126" s="13"/>
      <c r="C126" s="14"/>
      <c r="D126" s="14"/>
      <c r="E126" s="15"/>
      <c r="F126" s="15"/>
      <c r="G126" s="20"/>
      <c r="O126" s="37"/>
    </row>
    <row r="127" spans="1:15" x14ac:dyDescent="0.25">
      <c r="B127" s="13"/>
      <c r="C127" s="14"/>
      <c r="D127" s="14"/>
      <c r="E127" s="15"/>
      <c r="F127" s="15"/>
      <c r="G127" s="20"/>
      <c r="O127" s="37"/>
    </row>
    <row r="128" spans="1:15" x14ac:dyDescent="0.25">
      <c r="B128" s="13"/>
      <c r="C128" s="14"/>
      <c r="D128" s="14"/>
      <c r="E128" s="15"/>
      <c r="F128" s="15"/>
      <c r="G128" s="20"/>
    </row>
    <row r="129" spans="2:7" x14ac:dyDescent="0.25">
      <c r="B129" s="13"/>
      <c r="C129" s="14"/>
      <c r="D129" s="14"/>
      <c r="E129" s="15"/>
      <c r="F129" s="15"/>
      <c r="G129" s="20"/>
    </row>
    <row r="130" spans="2:7" x14ac:dyDescent="0.25">
      <c r="B130" s="13"/>
      <c r="C130" s="14"/>
      <c r="D130" s="14"/>
      <c r="E130" s="15"/>
      <c r="F130" s="15"/>
      <c r="G130" s="20"/>
    </row>
    <row r="131" spans="2:7" x14ac:dyDescent="0.25">
      <c r="B131" s="13"/>
      <c r="C131" s="14"/>
      <c r="D131" s="14"/>
      <c r="E131" s="15"/>
      <c r="F131" s="15"/>
      <c r="G131" s="20"/>
    </row>
    <row r="132" spans="2:7" x14ac:dyDescent="0.25">
      <c r="B132" s="13"/>
      <c r="C132" s="14"/>
      <c r="D132" s="14"/>
      <c r="E132" s="15"/>
      <c r="F132" s="15"/>
      <c r="G132" s="20"/>
    </row>
    <row r="133" spans="2:7" x14ac:dyDescent="0.25">
      <c r="B133" s="13"/>
      <c r="C133" s="14"/>
      <c r="D133" s="14"/>
      <c r="E133" s="15"/>
      <c r="F133" s="15"/>
      <c r="G133" s="20"/>
    </row>
    <row r="134" spans="2:7" x14ac:dyDescent="0.25">
      <c r="B134" s="13"/>
      <c r="C134" s="14"/>
      <c r="D134" s="14"/>
      <c r="E134" s="15"/>
      <c r="F134" s="15"/>
      <c r="G134" s="20"/>
    </row>
    <row r="135" spans="2:7" x14ac:dyDescent="0.25">
      <c r="B135" s="13"/>
      <c r="C135" s="14"/>
      <c r="D135" s="14"/>
      <c r="E135" s="15"/>
      <c r="F135" s="15"/>
      <c r="G135" s="20"/>
    </row>
    <row r="136" spans="2:7" x14ac:dyDescent="0.25">
      <c r="B136" s="13"/>
      <c r="C136" s="14"/>
      <c r="D136" s="14"/>
      <c r="E136" s="15"/>
      <c r="F136" s="15"/>
      <c r="G136" s="20"/>
    </row>
    <row r="137" spans="2:7" x14ac:dyDescent="0.25">
      <c r="B137" s="13"/>
      <c r="C137" s="14"/>
      <c r="D137" s="14"/>
      <c r="E137" s="15"/>
      <c r="F137" s="15"/>
      <c r="G137" s="20"/>
    </row>
    <row r="138" spans="2:7" x14ac:dyDescent="0.25">
      <c r="B138" s="13"/>
      <c r="C138" s="14"/>
      <c r="D138" s="14"/>
      <c r="E138" s="15"/>
      <c r="F138" s="15"/>
      <c r="G138" s="20"/>
    </row>
    <row r="139" spans="2:7" x14ac:dyDescent="0.25">
      <c r="B139" s="13"/>
      <c r="C139" s="14"/>
      <c r="D139" s="14"/>
      <c r="E139" s="15"/>
      <c r="F139" s="15"/>
      <c r="G139" s="20"/>
    </row>
    <row r="140" spans="2:7" x14ac:dyDescent="0.25">
      <c r="B140" s="13"/>
      <c r="C140" s="14"/>
      <c r="D140" s="14"/>
      <c r="E140" s="15"/>
      <c r="F140" s="15"/>
      <c r="G140" s="20"/>
    </row>
    <row r="141" spans="2:7" x14ac:dyDescent="0.25">
      <c r="B141" s="13"/>
      <c r="C141" s="14"/>
      <c r="D141" s="14"/>
      <c r="E141" s="15"/>
      <c r="F141" s="15"/>
      <c r="G141" s="20"/>
    </row>
    <row r="142" spans="2:7" x14ac:dyDescent="0.25">
      <c r="B142" s="13"/>
      <c r="C142" s="14"/>
      <c r="D142" s="14"/>
      <c r="E142" s="15"/>
      <c r="F142" s="15"/>
      <c r="G142" s="20"/>
    </row>
    <row r="143" spans="2:7" x14ac:dyDescent="0.25">
      <c r="B143" s="13"/>
      <c r="C143" s="14"/>
      <c r="D143" s="14"/>
      <c r="E143" s="15"/>
      <c r="F143" s="15"/>
      <c r="G143" s="20"/>
    </row>
    <row r="144" spans="2:7" x14ac:dyDescent="0.25">
      <c r="B144" s="13"/>
      <c r="C144" s="14"/>
      <c r="D144" s="14"/>
      <c r="E144" s="15"/>
      <c r="F144" s="15"/>
      <c r="G144" s="20"/>
    </row>
  </sheetData>
  <mergeCells count="194">
    <mergeCell ref="B34:B35"/>
    <mergeCell ref="C34:C35"/>
    <mergeCell ref="D34:D35"/>
    <mergeCell ref="E34:E35"/>
    <mergeCell ref="F1:N1"/>
    <mergeCell ref="B2:N5"/>
    <mergeCell ref="B6:B8"/>
    <mergeCell ref="C6:C8"/>
    <mergeCell ref="D6:D8"/>
    <mergeCell ref="E6:E8"/>
    <mergeCell ref="F6:F8"/>
    <mergeCell ref="G6:N6"/>
    <mergeCell ref="G7:G8"/>
    <mergeCell ref="H7:N7"/>
    <mergeCell ref="B13:B15"/>
    <mergeCell ref="C13:C15"/>
    <mergeCell ref="D13:D15"/>
    <mergeCell ref="E13:E15"/>
    <mergeCell ref="B16:B17"/>
    <mergeCell ref="C16:C17"/>
    <mergeCell ref="D16:D17"/>
    <mergeCell ref="E16:E17"/>
    <mergeCell ref="B10:N10"/>
    <mergeCell ref="B11:B12"/>
    <mergeCell ref="C11:C12"/>
    <mergeCell ref="D11:D12"/>
    <mergeCell ref="E11:E12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B40:B41"/>
    <mergeCell ref="C40:C41"/>
    <mergeCell ref="D40:D41"/>
    <mergeCell ref="E40:E41"/>
    <mergeCell ref="B42:B43"/>
    <mergeCell ref="C42:C43"/>
    <mergeCell ref="D42:D43"/>
    <mergeCell ref="E42:E43"/>
    <mergeCell ref="B36:B39"/>
    <mergeCell ref="C36:C39"/>
    <mergeCell ref="D36:D39"/>
    <mergeCell ref="E36:E39"/>
    <mergeCell ref="N44:N45"/>
    <mergeCell ref="O46:O47"/>
    <mergeCell ref="B47:E49"/>
    <mergeCell ref="B50:N50"/>
    <mergeCell ref="O54:O55"/>
    <mergeCell ref="B51:B52"/>
    <mergeCell ref="C51:C52"/>
    <mergeCell ref="D51:D52"/>
    <mergeCell ref="H44:H45"/>
    <mergeCell ref="I44:I45"/>
    <mergeCell ref="J44:J45"/>
    <mergeCell ref="K44:K45"/>
    <mergeCell ref="L44:L45"/>
    <mergeCell ref="M44:M45"/>
    <mergeCell ref="B44:B46"/>
    <mergeCell ref="C44:C46"/>
    <mergeCell ref="D44:D46"/>
    <mergeCell ref="E44:E46"/>
    <mergeCell ref="E51:E52"/>
    <mergeCell ref="B53:B54"/>
    <mergeCell ref="C53:C54"/>
    <mergeCell ref="D53:D54"/>
    <mergeCell ref="E53:E54"/>
    <mergeCell ref="B55:B56"/>
    <mergeCell ref="C55:C56"/>
    <mergeCell ref="D55:D56"/>
    <mergeCell ref="E55:E56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B77:B79"/>
    <mergeCell ref="C77:C79"/>
    <mergeCell ref="D77:D79"/>
    <mergeCell ref="E77:E79"/>
    <mergeCell ref="B80:B82"/>
    <mergeCell ref="C80:C82"/>
    <mergeCell ref="E80:E82"/>
    <mergeCell ref="B73:B74"/>
    <mergeCell ref="C73:C74"/>
    <mergeCell ref="D73:D74"/>
    <mergeCell ref="E73:E74"/>
    <mergeCell ref="B75:B76"/>
    <mergeCell ref="C75:C76"/>
    <mergeCell ref="D75:D76"/>
    <mergeCell ref="E75:E76"/>
    <mergeCell ref="D80:D81"/>
    <mergeCell ref="B89:B90"/>
    <mergeCell ref="C89:C90"/>
    <mergeCell ref="D89:D90"/>
    <mergeCell ref="E89:E90"/>
    <mergeCell ref="B91:B93"/>
    <mergeCell ref="C91:C93"/>
    <mergeCell ref="D91:D93"/>
    <mergeCell ref="E91:E93"/>
    <mergeCell ref="B83:E85"/>
    <mergeCell ref="B86:N86"/>
    <mergeCell ref="B87:B88"/>
    <mergeCell ref="C87:C88"/>
    <mergeCell ref="D87:D88"/>
    <mergeCell ref="E87:E88"/>
    <mergeCell ref="D100:D101"/>
    <mergeCell ref="E100:E101"/>
    <mergeCell ref="B94:B95"/>
    <mergeCell ref="C94:C95"/>
    <mergeCell ref="D94:D95"/>
    <mergeCell ref="E94:E95"/>
    <mergeCell ref="B96:B97"/>
    <mergeCell ref="C96:C97"/>
    <mergeCell ref="D96:D97"/>
    <mergeCell ref="E96:E97"/>
    <mergeCell ref="B113:E114"/>
    <mergeCell ref="B115:E118"/>
    <mergeCell ref="G44:G45"/>
    <mergeCell ref="F44:F45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02:E104"/>
    <mergeCell ref="B105:N106"/>
    <mergeCell ref="B107:B108"/>
    <mergeCell ref="C107:C108"/>
    <mergeCell ref="D107:D108"/>
    <mergeCell ref="E107:E108"/>
    <mergeCell ref="B98:B99"/>
    <mergeCell ref="C98:C99"/>
    <mergeCell ref="D98:D99"/>
    <mergeCell ref="E98:E99"/>
    <mergeCell ref="B100:B101"/>
    <mergeCell ref="C100:C101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1" orientation="landscape" r:id="rId1"/>
  <rowBreaks count="5" manualBreakCount="5">
    <brk id="31" max="13" man="1"/>
    <brk id="49" max="13" man="1"/>
    <brk id="74" max="13" man="1"/>
    <brk id="85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8"/>
  <sheetViews>
    <sheetView tabSelected="1" view="pageBreakPreview" topLeftCell="B1" zoomScale="55" zoomScaleSheetLayoutView="55" workbookViewId="0">
      <selection activeCell="K12" sqref="K12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15.7109375" style="17" customWidth="1"/>
    <col min="5" max="5" width="20.85546875" style="17" customWidth="1"/>
    <col min="6" max="6" width="28.7109375" style="18" customWidth="1"/>
    <col min="7" max="9" width="17.85546875" style="68" customWidth="1"/>
    <col min="10" max="10" width="15.140625" style="71" customWidth="1"/>
    <col min="11" max="11" width="16.5703125" style="71" customWidth="1"/>
    <col min="12" max="12" width="14.85546875" style="19" customWidth="1"/>
    <col min="13" max="13" width="16.42578125" style="19" customWidth="1"/>
    <col min="14" max="14" width="15.7109375" style="19" customWidth="1"/>
    <col min="15" max="15" width="16" style="19" customWidth="1"/>
    <col min="16" max="16" width="15.28515625" style="19" customWidth="1"/>
    <col min="17" max="17" width="16" style="19" customWidth="1"/>
    <col min="18" max="18" width="18.42578125" customWidth="1"/>
  </cols>
  <sheetData>
    <row r="1" spans="1:18" ht="25.5" customHeight="1" x14ac:dyDescent="0.25">
      <c r="A1" s="6"/>
      <c r="B1" s="32"/>
      <c r="C1" s="33"/>
      <c r="D1" s="33"/>
      <c r="E1" s="33"/>
      <c r="F1" s="34"/>
      <c r="G1" s="62"/>
      <c r="H1" s="62"/>
      <c r="I1" s="62"/>
      <c r="J1" s="62"/>
      <c r="K1" s="62"/>
      <c r="L1" s="62"/>
      <c r="M1" s="63"/>
      <c r="N1" s="63"/>
      <c r="O1" s="62"/>
      <c r="P1" s="62"/>
      <c r="Q1" s="173" t="s">
        <v>114</v>
      </c>
      <c r="R1" s="173"/>
    </row>
    <row r="2" spans="1:18" ht="10.5" customHeight="1" x14ac:dyDescent="0.25">
      <c r="A2" s="6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2"/>
      <c r="P2" s="62"/>
      <c r="Q2" s="173"/>
      <c r="R2" s="173"/>
    </row>
    <row r="3" spans="1:18" ht="11.25" customHeight="1" x14ac:dyDescent="0.25">
      <c r="A3" s="6"/>
      <c r="B3" s="7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3"/>
      <c r="O3" s="62"/>
      <c r="P3" s="62"/>
      <c r="Q3" s="173"/>
      <c r="R3" s="173"/>
    </row>
    <row r="4" spans="1:18" ht="15.75" customHeight="1" x14ac:dyDescent="0.25">
      <c r="A4" s="6"/>
      <c r="B4" s="72"/>
      <c r="C4" s="62"/>
      <c r="D4" s="62"/>
      <c r="E4" s="62"/>
      <c r="F4" s="62"/>
      <c r="G4" s="62"/>
      <c r="H4" s="62"/>
      <c r="I4" s="62"/>
      <c r="J4" s="62"/>
      <c r="K4" s="75"/>
      <c r="M4" s="62"/>
      <c r="N4" s="62"/>
      <c r="O4" s="62"/>
      <c r="P4" s="21"/>
      <c r="Q4" s="174"/>
      <c r="R4" s="174"/>
    </row>
    <row r="5" spans="1:18" ht="14.25" customHeight="1" x14ac:dyDescent="0.25">
      <c r="A5" s="6"/>
      <c r="B5" s="167" t="s">
        <v>92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s="1" customFormat="1" ht="14.25" customHeight="1" x14ac:dyDescent="0.25">
      <c r="A6" s="7"/>
      <c r="B6" s="156" t="s">
        <v>0</v>
      </c>
      <c r="C6" s="157" t="s">
        <v>57</v>
      </c>
      <c r="D6" s="156" t="s">
        <v>53</v>
      </c>
      <c r="E6" s="157" t="s">
        <v>56</v>
      </c>
      <c r="F6" s="157" t="s">
        <v>1</v>
      </c>
      <c r="G6" s="164" t="s">
        <v>62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1:18" ht="13.5" customHeight="1" x14ac:dyDescent="0.25">
      <c r="A7" s="6"/>
      <c r="B7" s="156"/>
      <c r="C7" s="157"/>
      <c r="D7" s="156"/>
      <c r="E7" s="157"/>
      <c r="F7" s="157"/>
      <c r="G7" s="162" t="s">
        <v>2</v>
      </c>
      <c r="H7" s="82"/>
      <c r="I7" s="84"/>
      <c r="J7" s="162" t="s">
        <v>6</v>
      </c>
      <c r="K7" s="162"/>
      <c r="L7" s="162"/>
      <c r="M7" s="162"/>
      <c r="N7" s="162"/>
      <c r="O7" s="162"/>
      <c r="P7" s="162"/>
      <c r="Q7" s="162"/>
      <c r="R7" s="162"/>
    </row>
    <row r="8" spans="1:18" ht="30" customHeight="1" x14ac:dyDescent="0.25">
      <c r="A8" s="6"/>
      <c r="B8" s="156"/>
      <c r="C8" s="157"/>
      <c r="D8" s="156"/>
      <c r="E8" s="157"/>
      <c r="F8" s="157"/>
      <c r="G8" s="162"/>
      <c r="H8" s="82" t="s">
        <v>103</v>
      </c>
      <c r="I8" s="84" t="s">
        <v>104</v>
      </c>
      <c r="J8" s="82" t="s">
        <v>3</v>
      </c>
      <c r="K8" s="82" t="s">
        <v>4</v>
      </c>
      <c r="L8" s="82" t="s">
        <v>5</v>
      </c>
      <c r="M8" s="78" t="s">
        <v>93</v>
      </c>
      <c r="N8" s="79" t="s">
        <v>94</v>
      </c>
      <c r="O8" s="79" t="s">
        <v>95</v>
      </c>
      <c r="P8" s="79" t="s">
        <v>96</v>
      </c>
      <c r="Q8" s="79" t="s">
        <v>97</v>
      </c>
      <c r="R8" s="79" t="s">
        <v>98</v>
      </c>
    </row>
    <row r="9" spans="1:18" s="2" customFormat="1" x14ac:dyDescent="0.25">
      <c r="A9" s="5"/>
      <c r="B9" s="60">
        <v>1</v>
      </c>
      <c r="C9" s="61">
        <v>2</v>
      </c>
      <c r="D9" s="61"/>
      <c r="E9" s="60">
        <v>3</v>
      </c>
      <c r="F9" s="60">
        <v>4</v>
      </c>
      <c r="G9" s="60">
        <v>5</v>
      </c>
      <c r="H9" s="60">
        <v>6</v>
      </c>
      <c r="I9" s="85">
        <v>7</v>
      </c>
      <c r="J9" s="60">
        <v>8</v>
      </c>
      <c r="K9" s="76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</row>
    <row r="10" spans="1:18" ht="14.25" customHeight="1" x14ac:dyDescent="0.25">
      <c r="A10" s="6"/>
      <c r="B10" s="192" t="s">
        <v>7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s="74" customFormat="1" ht="15" customHeight="1" x14ac:dyDescent="0.25">
      <c r="A11" s="73"/>
      <c r="B11" s="162" t="s">
        <v>9</v>
      </c>
      <c r="C11" s="157" t="s">
        <v>64</v>
      </c>
      <c r="D11" s="156" t="s">
        <v>112</v>
      </c>
      <c r="E11" s="157" t="s">
        <v>113</v>
      </c>
      <c r="F11" s="90" t="s">
        <v>2</v>
      </c>
      <c r="G11" s="89">
        <f>SUM(H11:R11)</f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</row>
    <row r="12" spans="1:18" s="74" customFormat="1" ht="103.5" customHeight="1" x14ac:dyDescent="0.25">
      <c r="A12" s="73"/>
      <c r="B12" s="162"/>
      <c r="C12" s="157"/>
      <c r="D12" s="156"/>
      <c r="E12" s="157"/>
      <c r="F12" s="90" t="s">
        <v>23</v>
      </c>
      <c r="G12" s="89">
        <f>SUM(H12:R12)</f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</row>
    <row r="13" spans="1:18" s="74" customFormat="1" ht="15" customHeight="1" x14ac:dyDescent="0.25">
      <c r="A13" s="73"/>
      <c r="B13" s="162" t="s">
        <v>10</v>
      </c>
      <c r="C13" s="157" t="s">
        <v>65</v>
      </c>
      <c r="D13" s="156" t="s">
        <v>105</v>
      </c>
      <c r="E13" s="157" t="s">
        <v>106</v>
      </c>
      <c r="F13" s="90" t="s">
        <v>2</v>
      </c>
      <c r="G13" s="89">
        <f>SUM(H13:L13,M13,N13,O13,P13,Q13,R13)</f>
        <v>286215126.4199999</v>
      </c>
      <c r="H13" s="89">
        <f>SUM(H14:H15)</f>
        <v>69286680.230000004</v>
      </c>
      <c r="I13" s="89">
        <f>SUM(I14:I15)</f>
        <v>121059585.78999999</v>
      </c>
      <c r="J13" s="89">
        <f>SUM(J14:J15)</f>
        <v>1046900</v>
      </c>
      <c r="K13" s="89">
        <f t="shared" ref="K13:Q13" si="0">K14+K15</f>
        <v>2685969.2</v>
      </c>
      <c r="L13" s="89">
        <f t="shared" si="0"/>
        <v>8375999.2000000002</v>
      </c>
      <c r="M13" s="89">
        <f t="shared" si="0"/>
        <v>8375999.2000000002</v>
      </c>
      <c r="N13" s="89">
        <f t="shared" si="0"/>
        <v>8375999.2000000002</v>
      </c>
      <c r="O13" s="89">
        <f t="shared" si="0"/>
        <v>8375999.2000000002</v>
      </c>
      <c r="P13" s="89">
        <f t="shared" si="0"/>
        <v>8375999.2000000002</v>
      </c>
      <c r="Q13" s="89">
        <f t="shared" si="0"/>
        <v>8375999.2000000002</v>
      </c>
      <c r="R13" s="89">
        <f>SUM(R14:R15)</f>
        <v>41879996</v>
      </c>
    </row>
    <row r="14" spans="1:18" s="74" customFormat="1" ht="51.75" customHeight="1" x14ac:dyDescent="0.25">
      <c r="A14" s="73"/>
      <c r="B14" s="162"/>
      <c r="C14" s="157"/>
      <c r="D14" s="156"/>
      <c r="E14" s="157"/>
      <c r="F14" s="87" t="s">
        <v>24</v>
      </c>
      <c r="G14" s="89">
        <f>SUM(H14:R14)</f>
        <v>244127992.69</v>
      </c>
      <c r="H14" s="89">
        <v>65695386.219999999</v>
      </c>
      <c r="I14" s="199">
        <v>115006606.47</v>
      </c>
      <c r="J14" s="89">
        <v>0</v>
      </c>
      <c r="K14" s="89">
        <v>0</v>
      </c>
      <c r="L14" s="89">
        <v>5766000</v>
      </c>
      <c r="M14" s="89">
        <v>5766000</v>
      </c>
      <c r="N14" s="89">
        <v>5766000</v>
      </c>
      <c r="O14" s="89">
        <v>5766000</v>
      </c>
      <c r="P14" s="89">
        <v>5766000</v>
      </c>
      <c r="Q14" s="89">
        <v>5766000</v>
      </c>
      <c r="R14" s="89">
        <f>5766000*5</f>
        <v>28830000</v>
      </c>
    </row>
    <row r="15" spans="1:18" s="74" customFormat="1" ht="80.25" customHeight="1" x14ac:dyDescent="0.25">
      <c r="A15" s="73"/>
      <c r="B15" s="162"/>
      <c r="C15" s="157"/>
      <c r="D15" s="156"/>
      <c r="E15" s="157"/>
      <c r="F15" s="90" t="s">
        <v>23</v>
      </c>
      <c r="G15" s="89">
        <f>SUM(H15:R15)</f>
        <v>42087133.729999997</v>
      </c>
      <c r="H15" s="89">
        <v>3591294.01</v>
      </c>
      <c r="I15" s="89">
        <v>6052979.3200000003</v>
      </c>
      <c r="J15" s="89">
        <v>1046900</v>
      </c>
      <c r="K15" s="89">
        <v>2685969.2</v>
      </c>
      <c r="L15" s="89">
        <v>2609999.2000000002</v>
      </c>
      <c r="M15" s="89">
        <v>2609999.2000000002</v>
      </c>
      <c r="N15" s="89">
        <v>2609999.2000000002</v>
      </c>
      <c r="O15" s="89">
        <v>2609999.2000000002</v>
      </c>
      <c r="P15" s="89">
        <v>2609999.2000000002</v>
      </c>
      <c r="Q15" s="89">
        <v>2609999.2000000002</v>
      </c>
      <c r="R15" s="89">
        <f>2609999.2*5</f>
        <v>13049996</v>
      </c>
    </row>
    <row r="16" spans="1:18" ht="15" customHeight="1" x14ac:dyDescent="0.25">
      <c r="A16" s="6"/>
      <c r="B16" s="162" t="s">
        <v>12</v>
      </c>
      <c r="C16" s="157" t="s">
        <v>66</v>
      </c>
      <c r="D16" s="156" t="s">
        <v>55</v>
      </c>
      <c r="E16" s="157" t="s">
        <v>13</v>
      </c>
      <c r="F16" s="90" t="s">
        <v>2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f t="shared" ref="L16:R16" si="1">L17</f>
        <v>0</v>
      </c>
      <c r="M16" s="89">
        <f t="shared" si="1"/>
        <v>0</v>
      </c>
      <c r="N16" s="89">
        <f t="shared" si="1"/>
        <v>0</v>
      </c>
      <c r="O16" s="89">
        <f t="shared" si="1"/>
        <v>0</v>
      </c>
      <c r="P16" s="89">
        <f t="shared" si="1"/>
        <v>0</v>
      </c>
      <c r="Q16" s="89">
        <f t="shared" si="1"/>
        <v>0</v>
      </c>
      <c r="R16" s="89">
        <f t="shared" si="1"/>
        <v>0</v>
      </c>
    </row>
    <row r="17" spans="1:18" ht="54.75" customHeight="1" x14ac:dyDescent="0.25">
      <c r="A17" s="6"/>
      <c r="B17" s="162"/>
      <c r="C17" s="157"/>
      <c r="D17" s="156"/>
      <c r="E17" s="157"/>
      <c r="F17" s="90" t="s">
        <v>23</v>
      </c>
      <c r="G17" s="89">
        <v>0</v>
      </c>
      <c r="H17" s="89">
        <v>0</v>
      </c>
      <c r="I17" s="89">
        <v>0</v>
      </c>
      <c r="J17" s="64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</row>
    <row r="18" spans="1:18" ht="15" customHeight="1" x14ac:dyDescent="0.25">
      <c r="A18" s="6"/>
      <c r="B18" s="162" t="s">
        <v>14</v>
      </c>
      <c r="C18" s="157" t="s">
        <v>67</v>
      </c>
      <c r="D18" s="156" t="s">
        <v>54</v>
      </c>
      <c r="E18" s="157" t="s">
        <v>11</v>
      </c>
      <c r="F18" s="90" t="s">
        <v>2</v>
      </c>
      <c r="G18" s="89">
        <f>SUM(H18:R18)</f>
        <v>29548585.25</v>
      </c>
      <c r="H18" s="89">
        <f>SUM(H19)</f>
        <v>2007260</v>
      </c>
      <c r="I18" s="89">
        <f>SUM(I19)</f>
        <v>2516325.25</v>
      </c>
      <c r="J18" s="89">
        <f t="shared" ref="J18:R18" si="2">J19</f>
        <v>1925000</v>
      </c>
      <c r="K18" s="89">
        <f t="shared" si="2"/>
        <v>1925000</v>
      </c>
      <c r="L18" s="89">
        <f t="shared" si="2"/>
        <v>1925000</v>
      </c>
      <c r="M18" s="89">
        <f t="shared" si="2"/>
        <v>1925000</v>
      </c>
      <c r="N18" s="89">
        <f t="shared" si="2"/>
        <v>1925000</v>
      </c>
      <c r="O18" s="89">
        <f t="shared" si="2"/>
        <v>1925000</v>
      </c>
      <c r="P18" s="89">
        <f t="shared" si="2"/>
        <v>1925000</v>
      </c>
      <c r="Q18" s="89">
        <f t="shared" si="2"/>
        <v>1925000</v>
      </c>
      <c r="R18" s="89">
        <f t="shared" si="2"/>
        <v>9625000</v>
      </c>
    </row>
    <row r="19" spans="1:18" ht="99" customHeight="1" x14ac:dyDescent="0.25">
      <c r="A19" s="6"/>
      <c r="B19" s="162"/>
      <c r="C19" s="157"/>
      <c r="D19" s="156"/>
      <c r="E19" s="157"/>
      <c r="F19" s="90" t="s">
        <v>23</v>
      </c>
      <c r="G19" s="89">
        <f>SUM(H19:R19)</f>
        <v>29548585.25</v>
      </c>
      <c r="H19" s="89">
        <v>2007260</v>
      </c>
      <c r="I19" s="89">
        <v>2516325.25</v>
      </c>
      <c r="J19" s="89">
        <v>1925000</v>
      </c>
      <c r="K19" s="89">
        <v>1925000</v>
      </c>
      <c r="L19" s="89">
        <v>1925000</v>
      </c>
      <c r="M19" s="89">
        <v>1925000</v>
      </c>
      <c r="N19" s="89">
        <v>1925000</v>
      </c>
      <c r="O19" s="89">
        <v>1925000</v>
      </c>
      <c r="P19" s="89">
        <v>1925000</v>
      </c>
      <c r="Q19" s="89">
        <v>1925000</v>
      </c>
      <c r="R19" s="89">
        <f>1925000*5</f>
        <v>9625000</v>
      </c>
    </row>
    <row r="20" spans="1:18" ht="15" customHeight="1" x14ac:dyDescent="0.25">
      <c r="A20" s="6"/>
      <c r="B20" s="162" t="s">
        <v>15</v>
      </c>
      <c r="C20" s="157" t="s">
        <v>68</v>
      </c>
      <c r="D20" s="156" t="s">
        <v>107</v>
      </c>
      <c r="E20" s="157" t="s">
        <v>106</v>
      </c>
      <c r="F20" s="90" t="s">
        <v>2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  <row r="21" spans="1:18" ht="129" customHeight="1" x14ac:dyDescent="0.25">
      <c r="A21" s="6"/>
      <c r="B21" s="162"/>
      <c r="C21" s="157"/>
      <c r="D21" s="156"/>
      <c r="E21" s="157"/>
      <c r="F21" s="90" t="s">
        <v>23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spans="1:18" s="74" customFormat="1" ht="15" customHeight="1" x14ac:dyDescent="0.25">
      <c r="A22" s="73"/>
      <c r="B22" s="162" t="s">
        <v>16</v>
      </c>
      <c r="C22" s="157" t="s">
        <v>69</v>
      </c>
      <c r="D22" s="156" t="s">
        <v>107</v>
      </c>
      <c r="E22" s="157" t="s">
        <v>106</v>
      </c>
      <c r="F22" s="90" t="s">
        <v>2</v>
      </c>
      <c r="G22" s="89">
        <f>SUM(H22:R22)</f>
        <v>86910360.950000018</v>
      </c>
      <c r="H22" s="89">
        <f>SUM(H23:H24)</f>
        <v>5499999.9800000004</v>
      </c>
      <c r="I22" s="89">
        <f>SUM(I23:I24)</f>
        <v>5423466.8700000001</v>
      </c>
      <c r="J22" s="89">
        <f>SUM(J23:J24)</f>
        <v>5845145.7000000002</v>
      </c>
      <c r="K22" s="89">
        <f t="shared" ref="K22:R22" si="3">SUM(K23,K24)</f>
        <v>5845145.7000000002</v>
      </c>
      <c r="L22" s="89">
        <f t="shared" si="3"/>
        <v>5845145.7000000002</v>
      </c>
      <c r="M22" s="89">
        <f t="shared" si="3"/>
        <v>5845145.7000000002</v>
      </c>
      <c r="N22" s="89">
        <f t="shared" si="3"/>
        <v>5845145.7000000002</v>
      </c>
      <c r="O22" s="89">
        <f t="shared" si="3"/>
        <v>5845145.7000000002</v>
      </c>
      <c r="P22" s="89">
        <f t="shared" si="3"/>
        <v>5845145.7000000002</v>
      </c>
      <c r="Q22" s="89">
        <f t="shared" si="3"/>
        <v>5845145.7000000002</v>
      </c>
      <c r="R22" s="89">
        <f t="shared" si="3"/>
        <v>29225728.5</v>
      </c>
    </row>
    <row r="23" spans="1:18" s="74" customFormat="1" ht="62.25" customHeight="1" x14ac:dyDescent="0.25">
      <c r="A23" s="73"/>
      <c r="B23" s="162"/>
      <c r="C23" s="157"/>
      <c r="D23" s="156"/>
      <c r="E23" s="157"/>
      <c r="F23" s="90" t="s">
        <v>23</v>
      </c>
      <c r="G23" s="89">
        <f>SUM(H23:R23)</f>
        <v>76970053.640000015</v>
      </c>
      <c r="H23" s="89">
        <v>711986.2</v>
      </c>
      <c r="I23" s="89">
        <v>271173.34000000003</v>
      </c>
      <c r="J23" s="89">
        <v>5845145.7000000002</v>
      </c>
      <c r="K23" s="89">
        <v>5845145.7000000002</v>
      </c>
      <c r="L23" s="89">
        <v>5845145.7000000002</v>
      </c>
      <c r="M23" s="89">
        <v>5845145.7000000002</v>
      </c>
      <c r="N23" s="89">
        <v>5845145.7000000002</v>
      </c>
      <c r="O23" s="89">
        <v>5845145.7000000002</v>
      </c>
      <c r="P23" s="89">
        <v>5845145.7000000002</v>
      </c>
      <c r="Q23" s="89">
        <v>5845145.7000000002</v>
      </c>
      <c r="R23" s="89">
        <f>5845145.7*5</f>
        <v>29225728.5</v>
      </c>
    </row>
    <row r="24" spans="1:18" s="74" customFormat="1" ht="87" customHeight="1" x14ac:dyDescent="0.25">
      <c r="A24" s="73"/>
      <c r="B24" s="162"/>
      <c r="C24" s="157"/>
      <c r="D24" s="156"/>
      <c r="E24" s="157"/>
      <c r="F24" s="90" t="s">
        <v>63</v>
      </c>
      <c r="G24" s="89">
        <f>SUM(H24:R24)</f>
        <v>9940307.3100000005</v>
      </c>
      <c r="H24" s="89">
        <v>4788013.78</v>
      </c>
      <c r="I24" s="89">
        <v>5152293.53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</row>
    <row r="25" spans="1:18" ht="18" customHeight="1" x14ac:dyDescent="0.25">
      <c r="A25" s="6"/>
      <c r="B25" s="162" t="s">
        <v>17</v>
      </c>
      <c r="C25" s="157" t="s">
        <v>70</v>
      </c>
      <c r="D25" s="156" t="s">
        <v>54</v>
      </c>
      <c r="E25" s="157" t="s">
        <v>11</v>
      </c>
      <c r="F25" s="90" t="s">
        <v>2</v>
      </c>
      <c r="G25" s="89">
        <v>0</v>
      </c>
      <c r="H25" s="89">
        <v>0</v>
      </c>
      <c r="I25" s="89">
        <v>0</v>
      </c>
      <c r="J25" s="89">
        <v>0</v>
      </c>
      <c r="K25" s="89">
        <f t="shared" ref="K25:R25" si="4">K26</f>
        <v>0</v>
      </c>
      <c r="L25" s="89">
        <f t="shared" si="4"/>
        <v>0</v>
      </c>
      <c r="M25" s="89">
        <f t="shared" si="4"/>
        <v>0</v>
      </c>
      <c r="N25" s="89">
        <f t="shared" si="4"/>
        <v>0</v>
      </c>
      <c r="O25" s="89">
        <f t="shared" si="4"/>
        <v>0</v>
      </c>
      <c r="P25" s="89">
        <f t="shared" si="4"/>
        <v>0</v>
      </c>
      <c r="Q25" s="89">
        <f t="shared" si="4"/>
        <v>0</v>
      </c>
      <c r="R25" s="89">
        <f t="shared" si="4"/>
        <v>0</v>
      </c>
    </row>
    <row r="26" spans="1:18" ht="69.75" customHeight="1" x14ac:dyDescent="0.25">
      <c r="A26" s="6"/>
      <c r="B26" s="162"/>
      <c r="C26" s="157"/>
      <c r="D26" s="156"/>
      <c r="E26" s="157"/>
      <c r="F26" s="90" t="s">
        <v>23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</row>
    <row r="27" spans="1:18" s="74" customFormat="1" ht="41.25" customHeight="1" x14ac:dyDescent="0.25">
      <c r="A27" s="73"/>
      <c r="B27" s="162" t="s">
        <v>18</v>
      </c>
      <c r="C27" s="157" t="s">
        <v>8</v>
      </c>
      <c r="D27" s="156" t="s">
        <v>107</v>
      </c>
      <c r="E27" s="157" t="s">
        <v>106</v>
      </c>
      <c r="F27" s="90" t="s">
        <v>2</v>
      </c>
      <c r="G27" s="89">
        <f>SUM(H27:L27)</f>
        <v>1586716.31</v>
      </c>
      <c r="H27" s="89">
        <v>0</v>
      </c>
      <c r="I27" s="89">
        <f>SUM(I28)</f>
        <v>1586716.31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</row>
    <row r="28" spans="1:18" s="74" customFormat="1" ht="114" customHeight="1" x14ac:dyDescent="0.25">
      <c r="A28" s="73"/>
      <c r="B28" s="162"/>
      <c r="C28" s="157"/>
      <c r="D28" s="156"/>
      <c r="E28" s="157"/>
      <c r="F28" s="90" t="s">
        <v>23</v>
      </c>
      <c r="G28" s="89">
        <f>SUM(H28:L28)</f>
        <v>1586716.31</v>
      </c>
      <c r="H28" s="89">
        <v>0</v>
      </c>
      <c r="I28" s="89">
        <v>1586716.31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</row>
    <row r="29" spans="1:18" s="74" customFormat="1" ht="67.5" customHeight="1" x14ac:dyDescent="0.25">
      <c r="A29" s="73"/>
      <c r="B29" s="162" t="s">
        <v>19</v>
      </c>
      <c r="C29" s="157" t="s">
        <v>71</v>
      </c>
      <c r="D29" s="156" t="s">
        <v>54</v>
      </c>
      <c r="E29" s="157" t="s">
        <v>11</v>
      </c>
      <c r="F29" s="90" t="s">
        <v>2</v>
      </c>
      <c r="G29" s="89">
        <f>SUM(H29:L29)</f>
        <v>3500000</v>
      </c>
      <c r="H29" s="89">
        <v>0</v>
      </c>
      <c r="I29" s="89">
        <f>SUM(I30)</f>
        <v>3500000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</row>
    <row r="30" spans="1:18" s="74" customFormat="1" ht="63" customHeight="1" x14ac:dyDescent="0.25">
      <c r="A30" s="73"/>
      <c r="B30" s="162"/>
      <c r="C30" s="157"/>
      <c r="D30" s="156"/>
      <c r="E30" s="157"/>
      <c r="F30" s="90" t="s">
        <v>23</v>
      </c>
      <c r="G30" s="89">
        <f>SUM(H30:L30)</f>
        <v>3500000</v>
      </c>
      <c r="H30" s="89">
        <v>0</v>
      </c>
      <c r="I30" s="89">
        <v>3500000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</row>
    <row r="31" spans="1:18" ht="44.25" customHeight="1" x14ac:dyDescent="0.25">
      <c r="A31" s="6"/>
      <c r="B31" s="162" t="s">
        <v>20</v>
      </c>
      <c r="C31" s="157" t="s">
        <v>72</v>
      </c>
      <c r="D31" s="156" t="s">
        <v>54</v>
      </c>
      <c r="E31" s="157" t="s">
        <v>11</v>
      </c>
      <c r="F31" s="90" t="s">
        <v>2</v>
      </c>
      <c r="G31" s="89">
        <f>SUM(H31:R31)</f>
        <v>2900000</v>
      </c>
      <c r="H31" s="89">
        <v>0</v>
      </c>
      <c r="I31" s="89">
        <f>SUM(I32)</f>
        <v>2900000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spans="1:18" ht="44.25" customHeight="1" x14ac:dyDescent="0.25">
      <c r="A32" s="6"/>
      <c r="B32" s="162"/>
      <c r="C32" s="157"/>
      <c r="D32" s="156"/>
      <c r="E32" s="157"/>
      <c r="F32" s="90" t="s">
        <v>23</v>
      </c>
      <c r="G32" s="89">
        <f>SUM(H32:R32)</f>
        <v>2900000</v>
      </c>
      <c r="H32" s="89">
        <v>0</v>
      </c>
      <c r="I32" s="89">
        <v>2900000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</row>
    <row r="33" spans="1:18" s="74" customFormat="1" ht="57.75" customHeight="1" x14ac:dyDescent="0.25">
      <c r="A33" s="73"/>
      <c r="B33" s="162" t="s">
        <v>21</v>
      </c>
      <c r="C33" s="157" t="s">
        <v>73</v>
      </c>
      <c r="D33" s="156" t="s">
        <v>54</v>
      </c>
      <c r="E33" s="157" t="s">
        <v>11</v>
      </c>
      <c r="F33" s="90" t="s">
        <v>2</v>
      </c>
      <c r="G33" s="89">
        <f>SUM(H33:R33)</f>
        <v>16428658.399999999</v>
      </c>
      <c r="H33" s="89">
        <v>0</v>
      </c>
      <c r="I33" s="89">
        <f>SUM(I34)</f>
        <v>14459329.199999999</v>
      </c>
      <c r="J33" s="89">
        <f>SUM(J34)</f>
        <v>1969329.2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</row>
    <row r="34" spans="1:18" s="74" customFormat="1" ht="51" customHeight="1" x14ac:dyDescent="0.25">
      <c r="A34" s="73"/>
      <c r="B34" s="162"/>
      <c r="C34" s="157"/>
      <c r="D34" s="156"/>
      <c r="E34" s="157"/>
      <c r="F34" s="198" t="s">
        <v>23</v>
      </c>
      <c r="G34" s="197">
        <f>SUM(H34:R35)</f>
        <v>16428658.399999999</v>
      </c>
      <c r="H34" s="195">
        <v>0</v>
      </c>
      <c r="I34" s="195">
        <v>14459329.199999999</v>
      </c>
      <c r="J34" s="197">
        <v>1969329.2</v>
      </c>
      <c r="K34" s="197">
        <v>0</v>
      </c>
      <c r="L34" s="197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</row>
    <row r="35" spans="1:18" s="74" customFormat="1" ht="51" customHeight="1" x14ac:dyDescent="0.25">
      <c r="A35" s="73"/>
      <c r="B35" s="162"/>
      <c r="C35" s="157"/>
      <c r="D35" s="156"/>
      <c r="E35" s="157"/>
      <c r="F35" s="198"/>
      <c r="G35" s="197"/>
      <c r="H35" s="196"/>
      <c r="I35" s="196"/>
      <c r="J35" s="197"/>
      <c r="K35" s="197"/>
      <c r="L35" s="197"/>
      <c r="M35" s="171"/>
      <c r="N35" s="171"/>
      <c r="O35" s="171"/>
      <c r="P35" s="171"/>
      <c r="Q35" s="171"/>
      <c r="R35" s="171"/>
    </row>
    <row r="36" spans="1:18" s="74" customFormat="1" ht="51" customHeight="1" x14ac:dyDescent="0.25">
      <c r="A36" s="73"/>
      <c r="B36" s="162" t="s">
        <v>59</v>
      </c>
      <c r="C36" s="162"/>
      <c r="D36" s="162"/>
      <c r="E36" s="162"/>
      <c r="F36" s="90" t="s">
        <v>2</v>
      </c>
      <c r="G36" s="89">
        <f>SUM(H36:R36)</f>
        <v>427089447.32999992</v>
      </c>
      <c r="H36" s="89">
        <f>SUM(H11,H13,H16,H18,H20,H22,H25,H27,H29,H31,H33,)</f>
        <v>76793940.210000008</v>
      </c>
      <c r="I36" s="89">
        <f t="shared" ref="I36:R36" si="5">SUM(I11,I13,I16,I18,I20,I22,I25,I27,I29,I31,I33,)</f>
        <v>151445423.41999999</v>
      </c>
      <c r="J36" s="89">
        <f t="shared" si="5"/>
        <v>10786374.899999999</v>
      </c>
      <c r="K36" s="89">
        <f t="shared" si="5"/>
        <v>10456114.9</v>
      </c>
      <c r="L36" s="89">
        <f t="shared" si="5"/>
        <v>16146144.899999999</v>
      </c>
      <c r="M36" s="89">
        <f t="shared" si="5"/>
        <v>16146144.899999999</v>
      </c>
      <c r="N36" s="89">
        <f t="shared" si="5"/>
        <v>16146144.899999999</v>
      </c>
      <c r="O36" s="89">
        <f t="shared" si="5"/>
        <v>16146144.899999999</v>
      </c>
      <c r="P36" s="89">
        <f t="shared" si="5"/>
        <v>16146144.899999999</v>
      </c>
      <c r="Q36" s="89">
        <f t="shared" si="5"/>
        <v>16146144.899999999</v>
      </c>
      <c r="R36" s="89">
        <f t="shared" si="5"/>
        <v>80730724.5</v>
      </c>
    </row>
    <row r="37" spans="1:18" s="74" customFormat="1" ht="51" customHeight="1" x14ac:dyDescent="0.25">
      <c r="A37" s="73"/>
      <c r="B37" s="162"/>
      <c r="C37" s="162"/>
      <c r="D37" s="162"/>
      <c r="E37" s="162"/>
      <c r="F37" s="87" t="s">
        <v>24</v>
      </c>
      <c r="G37" s="89">
        <f t="shared" ref="G37:R37" si="6">SUM(G14,G24)</f>
        <v>254068300</v>
      </c>
      <c r="H37" s="89">
        <f t="shared" si="6"/>
        <v>70483400</v>
      </c>
      <c r="I37" s="89">
        <f t="shared" si="6"/>
        <v>120158900</v>
      </c>
      <c r="J37" s="89">
        <f t="shared" si="6"/>
        <v>0</v>
      </c>
      <c r="K37" s="89">
        <f t="shared" si="6"/>
        <v>0</v>
      </c>
      <c r="L37" s="89">
        <f t="shared" si="6"/>
        <v>5766000</v>
      </c>
      <c r="M37" s="89">
        <f t="shared" si="6"/>
        <v>5766000</v>
      </c>
      <c r="N37" s="89">
        <f t="shared" si="6"/>
        <v>5766000</v>
      </c>
      <c r="O37" s="89">
        <f t="shared" si="6"/>
        <v>5766000</v>
      </c>
      <c r="P37" s="89">
        <f t="shared" si="6"/>
        <v>5766000</v>
      </c>
      <c r="Q37" s="89">
        <f t="shared" si="6"/>
        <v>5766000</v>
      </c>
      <c r="R37" s="89">
        <f t="shared" si="6"/>
        <v>28830000</v>
      </c>
    </row>
    <row r="38" spans="1:18" s="74" customFormat="1" ht="51" customHeight="1" x14ac:dyDescent="0.25">
      <c r="A38" s="73"/>
      <c r="B38" s="162"/>
      <c r="C38" s="162"/>
      <c r="D38" s="162"/>
      <c r="E38" s="162"/>
      <c r="F38" s="90" t="s">
        <v>23</v>
      </c>
      <c r="G38" s="89">
        <f t="shared" ref="G38:R38" si="7">SUM(G12,G15,G17,G19,G21,G23,G26,G28,G30,G32,G34)</f>
        <v>173021147.33000001</v>
      </c>
      <c r="H38" s="89">
        <f t="shared" si="7"/>
        <v>6310540.21</v>
      </c>
      <c r="I38" s="89">
        <f t="shared" si="7"/>
        <v>31286523.419999998</v>
      </c>
      <c r="J38" s="89">
        <f t="shared" si="7"/>
        <v>10786374.899999999</v>
      </c>
      <c r="K38" s="89">
        <f t="shared" si="7"/>
        <v>10456114.9</v>
      </c>
      <c r="L38" s="89">
        <f t="shared" si="7"/>
        <v>10380144.9</v>
      </c>
      <c r="M38" s="89">
        <f t="shared" si="7"/>
        <v>10380144.9</v>
      </c>
      <c r="N38" s="89">
        <f t="shared" si="7"/>
        <v>10380144.9</v>
      </c>
      <c r="O38" s="89">
        <f t="shared" si="7"/>
        <v>10380144.9</v>
      </c>
      <c r="P38" s="89">
        <f t="shared" si="7"/>
        <v>10380144.9</v>
      </c>
      <c r="Q38" s="89">
        <f t="shared" si="7"/>
        <v>10380144.9</v>
      </c>
      <c r="R38" s="89">
        <f t="shared" si="7"/>
        <v>51900724.5</v>
      </c>
    </row>
    <row r="39" spans="1:18" ht="42.75" customHeight="1" x14ac:dyDescent="0.25">
      <c r="A39" s="6"/>
      <c r="B39" s="167" t="s">
        <v>25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</row>
    <row r="40" spans="1:18" ht="30" customHeight="1" x14ac:dyDescent="0.25">
      <c r="A40" s="6"/>
      <c r="B40" s="156" t="s">
        <v>38</v>
      </c>
      <c r="C40" s="157" t="s">
        <v>108</v>
      </c>
      <c r="D40" s="156" t="s">
        <v>109</v>
      </c>
      <c r="E40" s="157" t="s">
        <v>110</v>
      </c>
      <c r="F40" s="87" t="s">
        <v>2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</row>
    <row r="41" spans="1:18" ht="189.75" customHeight="1" x14ac:dyDescent="0.25">
      <c r="A41" s="6"/>
      <c r="B41" s="156"/>
      <c r="C41" s="157"/>
      <c r="D41" s="156"/>
      <c r="E41" s="157"/>
      <c r="F41" s="87" t="s">
        <v>23</v>
      </c>
      <c r="G41" s="89">
        <f>SUM(H41:R41)</f>
        <v>0</v>
      </c>
      <c r="H41" s="89">
        <v>0</v>
      </c>
      <c r="I41" s="89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</row>
    <row r="42" spans="1:18" s="74" customFormat="1" ht="25.5" customHeight="1" x14ac:dyDescent="0.25">
      <c r="A42" s="73"/>
      <c r="B42" s="156" t="s">
        <v>39</v>
      </c>
      <c r="C42" s="157" t="s">
        <v>74</v>
      </c>
      <c r="D42" s="156" t="s">
        <v>107</v>
      </c>
      <c r="E42" s="157" t="s">
        <v>106</v>
      </c>
      <c r="F42" s="87" t="s">
        <v>2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</row>
    <row r="43" spans="1:18" s="74" customFormat="1" ht="141.75" customHeight="1" x14ac:dyDescent="0.25">
      <c r="A43" s="73"/>
      <c r="B43" s="156"/>
      <c r="C43" s="157"/>
      <c r="D43" s="156"/>
      <c r="E43" s="157"/>
      <c r="F43" s="87" t="s">
        <v>23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</row>
    <row r="44" spans="1:18" ht="112.5" customHeight="1" x14ac:dyDescent="0.25">
      <c r="A44" s="6"/>
      <c r="B44" s="156" t="s">
        <v>40</v>
      </c>
      <c r="C44" s="157" t="s">
        <v>75</v>
      </c>
      <c r="D44" s="156" t="s">
        <v>54</v>
      </c>
      <c r="E44" s="157" t="s">
        <v>11</v>
      </c>
      <c r="F44" s="87" t="s">
        <v>2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</row>
    <row r="45" spans="1:18" ht="42" customHeight="1" x14ac:dyDescent="0.25">
      <c r="A45" s="6"/>
      <c r="B45" s="156"/>
      <c r="C45" s="157"/>
      <c r="D45" s="156"/>
      <c r="E45" s="157"/>
      <c r="F45" s="87" t="s">
        <v>23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</row>
    <row r="46" spans="1:18" ht="74.25" customHeight="1" x14ac:dyDescent="0.25">
      <c r="A46" s="6"/>
      <c r="B46" s="156" t="s">
        <v>41</v>
      </c>
      <c r="C46" s="157" t="s">
        <v>76</v>
      </c>
      <c r="D46" s="156" t="s">
        <v>55</v>
      </c>
      <c r="E46" s="157" t="s">
        <v>22</v>
      </c>
      <c r="F46" s="87" t="s">
        <v>2</v>
      </c>
      <c r="G46" s="64">
        <v>0</v>
      </c>
      <c r="H46" s="64">
        <v>0</v>
      </c>
      <c r="I46" s="64">
        <v>0</v>
      </c>
      <c r="J46" s="64">
        <f t="shared" ref="J46:R46" si="8">J47</f>
        <v>0</v>
      </c>
      <c r="K46" s="64">
        <f t="shared" si="8"/>
        <v>0</v>
      </c>
      <c r="L46" s="64">
        <f t="shared" si="8"/>
        <v>0</v>
      </c>
      <c r="M46" s="64">
        <f t="shared" si="8"/>
        <v>0</v>
      </c>
      <c r="N46" s="64">
        <f t="shared" si="8"/>
        <v>0</v>
      </c>
      <c r="O46" s="64">
        <f t="shared" si="8"/>
        <v>0</v>
      </c>
      <c r="P46" s="64">
        <f t="shared" si="8"/>
        <v>0</v>
      </c>
      <c r="Q46" s="64">
        <f t="shared" si="8"/>
        <v>0</v>
      </c>
      <c r="R46" s="64">
        <f t="shared" si="8"/>
        <v>0</v>
      </c>
    </row>
    <row r="47" spans="1:18" ht="48" customHeight="1" x14ac:dyDescent="0.25">
      <c r="A47" s="6"/>
      <c r="B47" s="156"/>
      <c r="C47" s="157"/>
      <c r="D47" s="156"/>
      <c r="E47" s="157"/>
      <c r="F47" s="87" t="s">
        <v>23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</row>
    <row r="48" spans="1:18" ht="37.5" customHeight="1" x14ac:dyDescent="0.25">
      <c r="A48" s="6"/>
      <c r="B48" s="156" t="s">
        <v>42</v>
      </c>
      <c r="C48" s="157" t="s">
        <v>77</v>
      </c>
      <c r="D48" s="156" t="s">
        <v>99</v>
      </c>
      <c r="E48" s="156" t="s">
        <v>99</v>
      </c>
      <c r="F48" s="87" t="s">
        <v>2</v>
      </c>
      <c r="G48" s="64">
        <f>SUM(H48:R48)</f>
        <v>15229800</v>
      </c>
      <c r="H48" s="64">
        <v>2301400</v>
      </c>
      <c r="I48" s="64">
        <v>2301400</v>
      </c>
      <c r="J48" s="64">
        <f t="shared" ref="J48:Q48" si="9">J49</f>
        <v>2442000</v>
      </c>
      <c r="K48" s="64">
        <f t="shared" si="9"/>
        <v>1264000</v>
      </c>
      <c r="L48" s="64">
        <f t="shared" si="9"/>
        <v>1921000</v>
      </c>
      <c r="M48" s="64">
        <f t="shared" si="9"/>
        <v>500000</v>
      </c>
      <c r="N48" s="64">
        <f t="shared" si="9"/>
        <v>500000</v>
      </c>
      <c r="O48" s="64">
        <f t="shared" si="9"/>
        <v>500000</v>
      </c>
      <c r="P48" s="64">
        <f t="shared" si="9"/>
        <v>500000</v>
      </c>
      <c r="Q48" s="64">
        <f t="shared" si="9"/>
        <v>500000</v>
      </c>
      <c r="R48" s="64">
        <f>R49</f>
        <v>2500000</v>
      </c>
    </row>
    <row r="49" spans="1:18" ht="45" customHeight="1" x14ac:dyDescent="0.25">
      <c r="A49" s="6"/>
      <c r="B49" s="156"/>
      <c r="C49" s="157"/>
      <c r="D49" s="156"/>
      <c r="E49" s="156"/>
      <c r="F49" s="87" t="s">
        <v>30</v>
      </c>
      <c r="G49" s="89">
        <f>SUM(H49:R49)</f>
        <v>15229800</v>
      </c>
      <c r="H49" s="64">
        <v>2301400</v>
      </c>
      <c r="I49" s="64">
        <v>2301400</v>
      </c>
      <c r="J49" s="89">
        <v>2442000</v>
      </c>
      <c r="K49" s="89">
        <v>1264000</v>
      </c>
      <c r="L49" s="89">
        <v>1921000</v>
      </c>
      <c r="M49" s="89">
        <v>500000</v>
      </c>
      <c r="N49" s="89">
        <v>500000</v>
      </c>
      <c r="O49" s="89">
        <v>500000</v>
      </c>
      <c r="P49" s="89">
        <v>500000</v>
      </c>
      <c r="Q49" s="89">
        <v>500000</v>
      </c>
      <c r="R49" s="89">
        <f>500000*5</f>
        <v>2500000</v>
      </c>
    </row>
    <row r="50" spans="1:18" s="9" customFormat="1" ht="39.75" customHeight="1" x14ac:dyDescent="0.25">
      <c r="A50" s="8"/>
      <c r="B50" s="156" t="s">
        <v>43</v>
      </c>
      <c r="C50" s="157" t="s">
        <v>78</v>
      </c>
      <c r="D50" s="157" t="s">
        <v>100</v>
      </c>
      <c r="E50" s="157" t="s">
        <v>100</v>
      </c>
      <c r="F50" s="87" t="s">
        <v>2</v>
      </c>
      <c r="G50" s="64">
        <f>SUM(H50:R50)</f>
        <v>1487600</v>
      </c>
      <c r="H50" s="64">
        <v>93800</v>
      </c>
      <c r="I50" s="64">
        <v>93800</v>
      </c>
      <c r="J50" s="64">
        <f t="shared" ref="J50:R50" si="10">J51</f>
        <v>100000</v>
      </c>
      <c r="K50" s="64">
        <f t="shared" si="10"/>
        <v>100000</v>
      </c>
      <c r="L50" s="64">
        <f t="shared" si="10"/>
        <v>100000</v>
      </c>
      <c r="M50" s="64">
        <f t="shared" si="10"/>
        <v>100000</v>
      </c>
      <c r="N50" s="64">
        <f t="shared" si="10"/>
        <v>100000</v>
      </c>
      <c r="O50" s="64">
        <f t="shared" si="10"/>
        <v>100000</v>
      </c>
      <c r="P50" s="64">
        <f t="shared" si="10"/>
        <v>100000</v>
      </c>
      <c r="Q50" s="64">
        <f t="shared" si="10"/>
        <v>100000</v>
      </c>
      <c r="R50" s="64">
        <f t="shared" si="10"/>
        <v>500000</v>
      </c>
    </row>
    <row r="51" spans="1:18" s="67" customFormat="1" ht="60" customHeight="1" x14ac:dyDescent="0.25">
      <c r="A51" s="80"/>
      <c r="B51" s="156"/>
      <c r="C51" s="157"/>
      <c r="D51" s="157"/>
      <c r="E51" s="157"/>
      <c r="F51" s="87" t="s">
        <v>30</v>
      </c>
      <c r="G51" s="89">
        <f>SUM(H51:R51)</f>
        <v>1487600</v>
      </c>
      <c r="H51" s="64">
        <v>93800</v>
      </c>
      <c r="I51" s="89">
        <v>93800</v>
      </c>
      <c r="J51" s="89">
        <v>100000</v>
      </c>
      <c r="K51" s="89">
        <v>100000</v>
      </c>
      <c r="L51" s="89">
        <v>100000</v>
      </c>
      <c r="M51" s="89">
        <v>100000</v>
      </c>
      <c r="N51" s="89">
        <v>100000</v>
      </c>
      <c r="O51" s="89">
        <v>100000</v>
      </c>
      <c r="P51" s="89">
        <v>100000</v>
      </c>
      <c r="Q51" s="89">
        <v>100000</v>
      </c>
      <c r="R51" s="89">
        <v>500000</v>
      </c>
    </row>
    <row r="52" spans="1:18" s="67" customFormat="1" ht="30" customHeight="1" x14ac:dyDescent="0.25">
      <c r="A52" s="80"/>
      <c r="B52" s="156" t="s">
        <v>44</v>
      </c>
      <c r="C52" s="157" t="s">
        <v>79</v>
      </c>
      <c r="D52" s="157" t="s">
        <v>99</v>
      </c>
      <c r="E52" s="157" t="s">
        <v>99</v>
      </c>
      <c r="F52" s="87" t="s">
        <v>2</v>
      </c>
      <c r="G52" s="64">
        <f>SUM(H52:R52)</f>
        <v>428000</v>
      </c>
      <c r="H52" s="64">
        <v>294000</v>
      </c>
      <c r="I52" s="64">
        <v>134000</v>
      </c>
      <c r="J52" s="64">
        <f t="shared" ref="J52:R52" si="11">J53</f>
        <v>0</v>
      </c>
      <c r="K52" s="64">
        <f t="shared" si="11"/>
        <v>0</v>
      </c>
      <c r="L52" s="64">
        <f t="shared" si="11"/>
        <v>0</v>
      </c>
      <c r="M52" s="64">
        <f t="shared" si="11"/>
        <v>0</v>
      </c>
      <c r="N52" s="64">
        <f t="shared" si="11"/>
        <v>0</v>
      </c>
      <c r="O52" s="64">
        <f t="shared" si="11"/>
        <v>0</v>
      </c>
      <c r="P52" s="64">
        <f t="shared" si="11"/>
        <v>0</v>
      </c>
      <c r="Q52" s="64">
        <f t="shared" si="11"/>
        <v>0</v>
      </c>
      <c r="R52" s="64">
        <f t="shared" si="11"/>
        <v>0</v>
      </c>
    </row>
    <row r="53" spans="1:18" s="9" customFormat="1" ht="150" customHeight="1" x14ac:dyDescent="0.25">
      <c r="A53" s="8"/>
      <c r="B53" s="156"/>
      <c r="C53" s="157"/>
      <c r="D53" s="157"/>
      <c r="E53" s="157"/>
      <c r="F53" s="87" t="s">
        <v>30</v>
      </c>
      <c r="G53" s="89">
        <f>SUM(H53:L53)</f>
        <v>428000</v>
      </c>
      <c r="H53" s="64">
        <v>294000</v>
      </c>
      <c r="I53" s="89">
        <v>134000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</row>
    <row r="54" spans="1:18" s="9" customFormat="1" ht="15" customHeight="1" x14ac:dyDescent="0.25">
      <c r="A54" s="8"/>
      <c r="B54" s="156" t="s">
        <v>45</v>
      </c>
      <c r="C54" s="157" t="s">
        <v>80</v>
      </c>
      <c r="D54" s="157" t="s">
        <v>26</v>
      </c>
      <c r="E54" s="157" t="s">
        <v>26</v>
      </c>
      <c r="F54" s="87" t="s">
        <v>2</v>
      </c>
      <c r="G54" s="64">
        <f t="shared" ref="G54:G59" si="12">SUM(H54:R54)</f>
        <v>544713.43458971439</v>
      </c>
      <c r="H54" s="64">
        <v>297500</v>
      </c>
      <c r="I54" s="64">
        <v>238500</v>
      </c>
      <c r="J54" s="64">
        <f t="shared" ref="J54:K54" si="13">J55</f>
        <v>604.79999999999995</v>
      </c>
      <c r="K54" s="64">
        <f t="shared" si="13"/>
        <v>604.79999999999995</v>
      </c>
      <c r="L54" s="64">
        <f>L55</f>
        <v>616.89599999999996</v>
      </c>
      <c r="M54" s="64">
        <f t="shared" ref="M54:R54" si="14">M55</f>
        <v>629.23392000000001</v>
      </c>
      <c r="N54" s="64">
        <f t="shared" si="14"/>
        <v>641.81859840000004</v>
      </c>
      <c r="O54" s="64">
        <f t="shared" si="14"/>
        <v>654.65497036800002</v>
      </c>
      <c r="P54" s="64">
        <f t="shared" si="14"/>
        <v>667.74806977536002</v>
      </c>
      <c r="Q54" s="64">
        <f t="shared" si="14"/>
        <v>681.10303117086721</v>
      </c>
      <c r="R54" s="64">
        <f t="shared" si="14"/>
        <v>3612.38</v>
      </c>
    </row>
    <row r="55" spans="1:18" s="9" customFormat="1" ht="57" customHeight="1" x14ac:dyDescent="0.25">
      <c r="A55" s="8"/>
      <c r="B55" s="156"/>
      <c r="C55" s="157"/>
      <c r="D55" s="157"/>
      <c r="E55" s="157"/>
      <c r="F55" s="87" t="s">
        <v>30</v>
      </c>
      <c r="G55" s="89">
        <f t="shared" si="12"/>
        <v>544713.43458971439</v>
      </c>
      <c r="H55" s="64">
        <v>297500</v>
      </c>
      <c r="I55" s="89">
        <v>238500</v>
      </c>
      <c r="J55" s="89">
        <v>604.79999999999995</v>
      </c>
      <c r="K55" s="89">
        <v>604.79999999999995</v>
      </c>
      <c r="L55" s="89">
        <f t="shared" ref="L55:Q55" si="15">K55*1.02</f>
        <v>616.89599999999996</v>
      </c>
      <c r="M55" s="89">
        <f t="shared" si="15"/>
        <v>629.23392000000001</v>
      </c>
      <c r="N55" s="89">
        <f t="shared" si="15"/>
        <v>641.81859840000004</v>
      </c>
      <c r="O55" s="89">
        <f t="shared" si="15"/>
        <v>654.65497036800002</v>
      </c>
      <c r="P55" s="89">
        <f t="shared" si="15"/>
        <v>667.74806977536002</v>
      </c>
      <c r="Q55" s="89">
        <f t="shared" si="15"/>
        <v>681.10303117086721</v>
      </c>
      <c r="R55" s="89">
        <f>(694.73+705.62+722.79+737.25+751.99)</f>
        <v>3612.38</v>
      </c>
    </row>
    <row r="56" spans="1:18" s="74" customFormat="1" ht="40.5" customHeight="1" x14ac:dyDescent="0.25">
      <c r="A56" s="73"/>
      <c r="B56" s="156" t="s">
        <v>46</v>
      </c>
      <c r="C56" s="157" t="s">
        <v>81</v>
      </c>
      <c r="D56" s="157" t="s">
        <v>27</v>
      </c>
      <c r="E56" s="157" t="s">
        <v>27</v>
      </c>
      <c r="F56" s="87" t="s">
        <v>2</v>
      </c>
      <c r="G56" s="64">
        <f t="shared" si="12"/>
        <v>330000</v>
      </c>
      <c r="H56" s="64">
        <v>165000</v>
      </c>
      <c r="I56" s="64">
        <v>165000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</row>
    <row r="57" spans="1:18" s="74" customFormat="1" ht="25.5" customHeight="1" x14ac:dyDescent="0.25">
      <c r="A57" s="73"/>
      <c r="B57" s="156"/>
      <c r="C57" s="157"/>
      <c r="D57" s="157"/>
      <c r="E57" s="157"/>
      <c r="F57" s="87" t="s">
        <v>30</v>
      </c>
      <c r="G57" s="64">
        <f t="shared" si="12"/>
        <v>330000</v>
      </c>
      <c r="H57" s="64">
        <v>165000</v>
      </c>
      <c r="I57" s="64">
        <v>165000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</row>
    <row r="58" spans="1:18" s="9" customFormat="1" ht="50.25" customHeight="1" x14ac:dyDescent="0.25">
      <c r="A58" s="8"/>
      <c r="B58" s="156" t="s">
        <v>47</v>
      </c>
      <c r="C58" s="157" t="s">
        <v>82</v>
      </c>
      <c r="D58" s="157" t="s">
        <v>27</v>
      </c>
      <c r="E58" s="157" t="s">
        <v>27</v>
      </c>
      <c r="F58" s="87" t="s">
        <v>2</v>
      </c>
      <c r="G58" s="64">
        <f t="shared" si="12"/>
        <v>725000</v>
      </c>
      <c r="H58" s="64">
        <v>200000</v>
      </c>
      <c r="I58" s="64">
        <v>200000</v>
      </c>
      <c r="J58" s="64">
        <f t="shared" ref="J58:R58" si="16">J59</f>
        <v>25000</v>
      </c>
      <c r="K58" s="64">
        <f t="shared" si="16"/>
        <v>25000</v>
      </c>
      <c r="L58" s="64">
        <f t="shared" si="16"/>
        <v>25000</v>
      </c>
      <c r="M58" s="64">
        <f t="shared" si="16"/>
        <v>25000</v>
      </c>
      <c r="N58" s="64">
        <f t="shared" si="16"/>
        <v>25000</v>
      </c>
      <c r="O58" s="64">
        <f t="shared" si="16"/>
        <v>25000</v>
      </c>
      <c r="P58" s="64">
        <f t="shared" si="16"/>
        <v>25000</v>
      </c>
      <c r="Q58" s="64">
        <f t="shared" si="16"/>
        <v>25000</v>
      </c>
      <c r="R58" s="64">
        <f t="shared" si="16"/>
        <v>125000</v>
      </c>
    </row>
    <row r="59" spans="1:18" s="9" customFormat="1" ht="53.25" customHeight="1" x14ac:dyDescent="0.25">
      <c r="A59" s="8"/>
      <c r="B59" s="156"/>
      <c r="C59" s="157"/>
      <c r="D59" s="157"/>
      <c r="E59" s="157"/>
      <c r="F59" s="87" t="s">
        <v>30</v>
      </c>
      <c r="G59" s="89">
        <f t="shared" si="12"/>
        <v>725000</v>
      </c>
      <c r="H59" s="64">
        <v>200000</v>
      </c>
      <c r="I59" s="89">
        <v>200000</v>
      </c>
      <c r="J59" s="89">
        <v>25000</v>
      </c>
      <c r="K59" s="89">
        <v>25000</v>
      </c>
      <c r="L59" s="89">
        <v>25000</v>
      </c>
      <c r="M59" s="89">
        <v>25000</v>
      </c>
      <c r="N59" s="89">
        <v>25000</v>
      </c>
      <c r="O59" s="89">
        <v>25000</v>
      </c>
      <c r="P59" s="89">
        <v>25000</v>
      </c>
      <c r="Q59" s="89">
        <v>25000</v>
      </c>
      <c r="R59" s="64">
        <v>125000</v>
      </c>
    </row>
    <row r="60" spans="1:18" s="9" customFormat="1" ht="21.75" customHeight="1" x14ac:dyDescent="0.25">
      <c r="A60" s="8"/>
      <c r="B60" s="156" t="s">
        <v>48</v>
      </c>
      <c r="C60" s="157" t="s">
        <v>83</v>
      </c>
      <c r="D60" s="157" t="s">
        <v>28</v>
      </c>
      <c r="E60" s="157" t="s">
        <v>28</v>
      </c>
      <c r="F60" s="87" t="s">
        <v>2</v>
      </c>
      <c r="G60" s="64">
        <f>SUM(H60:L60)</f>
        <v>50000000</v>
      </c>
      <c r="H60" s="64">
        <v>10000000</v>
      </c>
      <c r="I60" s="64">
        <v>0</v>
      </c>
      <c r="J60" s="64">
        <v>40000000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</row>
    <row r="61" spans="1:18" s="9" customFormat="1" ht="65.25" customHeight="1" x14ac:dyDescent="0.25">
      <c r="A61" s="8"/>
      <c r="B61" s="156"/>
      <c r="C61" s="157"/>
      <c r="D61" s="157"/>
      <c r="E61" s="157"/>
      <c r="F61" s="87" t="s">
        <v>30</v>
      </c>
      <c r="G61" s="64">
        <f>SUM(H61:R61)</f>
        <v>50000000</v>
      </c>
      <c r="H61" s="64">
        <v>10000000</v>
      </c>
      <c r="I61" s="64">
        <v>0</v>
      </c>
      <c r="J61" s="64">
        <v>40000000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</row>
    <row r="62" spans="1:18" s="9" customFormat="1" ht="21" customHeight="1" x14ac:dyDescent="0.25">
      <c r="A62" s="8"/>
      <c r="B62" s="156" t="s">
        <v>49</v>
      </c>
      <c r="C62" s="157" t="s">
        <v>84</v>
      </c>
      <c r="D62" s="157" t="s">
        <v>29</v>
      </c>
      <c r="E62" s="157" t="s">
        <v>29</v>
      </c>
      <c r="F62" s="87" t="s">
        <v>2</v>
      </c>
      <c r="G62" s="64">
        <f>SUM(H62:R62)</f>
        <v>1450000</v>
      </c>
      <c r="H62" s="64">
        <v>100000</v>
      </c>
      <c r="I62" s="64">
        <v>50000</v>
      </c>
      <c r="J62" s="64">
        <f t="shared" ref="J62:R62" si="17">J63</f>
        <v>100000</v>
      </c>
      <c r="K62" s="64">
        <f t="shared" si="17"/>
        <v>100000</v>
      </c>
      <c r="L62" s="64">
        <f t="shared" si="17"/>
        <v>100000</v>
      </c>
      <c r="M62" s="64">
        <f t="shared" si="17"/>
        <v>100000</v>
      </c>
      <c r="N62" s="64">
        <f t="shared" si="17"/>
        <v>100000</v>
      </c>
      <c r="O62" s="64">
        <f t="shared" si="17"/>
        <v>100000</v>
      </c>
      <c r="P62" s="64">
        <f t="shared" si="17"/>
        <v>100000</v>
      </c>
      <c r="Q62" s="64">
        <f t="shared" si="17"/>
        <v>100000</v>
      </c>
      <c r="R62" s="64">
        <f t="shared" si="17"/>
        <v>500000</v>
      </c>
    </row>
    <row r="63" spans="1:18" s="9" customFormat="1" ht="166.5" customHeight="1" x14ac:dyDescent="0.25">
      <c r="A63" s="8"/>
      <c r="B63" s="156"/>
      <c r="C63" s="157"/>
      <c r="D63" s="157"/>
      <c r="E63" s="157"/>
      <c r="F63" s="87" t="s">
        <v>30</v>
      </c>
      <c r="G63" s="89">
        <f>SUM(H63:R63)</f>
        <v>1450000</v>
      </c>
      <c r="H63" s="64">
        <v>100000</v>
      </c>
      <c r="I63" s="89">
        <v>50000</v>
      </c>
      <c r="J63" s="89">
        <v>100000</v>
      </c>
      <c r="K63" s="89">
        <v>100000</v>
      </c>
      <c r="L63" s="89">
        <v>100000</v>
      </c>
      <c r="M63" s="89">
        <v>100000</v>
      </c>
      <c r="N63" s="89">
        <v>100000</v>
      </c>
      <c r="O63" s="89">
        <v>100000</v>
      </c>
      <c r="P63" s="89">
        <v>100000</v>
      </c>
      <c r="Q63" s="89">
        <v>100000</v>
      </c>
      <c r="R63" s="89">
        <v>500000</v>
      </c>
    </row>
    <row r="64" spans="1:18" s="9" customFormat="1" ht="37.5" customHeight="1" x14ac:dyDescent="0.25">
      <c r="A64" s="8"/>
      <c r="B64" s="156" t="s">
        <v>50</v>
      </c>
      <c r="C64" s="157" t="s">
        <v>85</v>
      </c>
      <c r="D64" s="157" t="s">
        <v>101</v>
      </c>
      <c r="E64" s="157" t="s">
        <v>111</v>
      </c>
      <c r="F64" s="87" t="s">
        <v>2</v>
      </c>
      <c r="G64" s="64">
        <f>SUM(H64:R64)</f>
        <v>853500</v>
      </c>
      <c r="H64" s="64">
        <v>390000</v>
      </c>
      <c r="I64" s="64">
        <v>421500</v>
      </c>
      <c r="J64" s="64">
        <f t="shared" ref="J64:R64" si="18">J65+J66</f>
        <v>6000</v>
      </c>
      <c r="K64" s="64">
        <f t="shared" si="18"/>
        <v>0</v>
      </c>
      <c r="L64" s="64">
        <f t="shared" si="18"/>
        <v>6000</v>
      </c>
      <c r="M64" s="64">
        <f t="shared" si="18"/>
        <v>0</v>
      </c>
      <c r="N64" s="64">
        <f t="shared" si="18"/>
        <v>6000</v>
      </c>
      <c r="O64" s="64">
        <f t="shared" si="18"/>
        <v>0</v>
      </c>
      <c r="P64" s="64">
        <f t="shared" si="18"/>
        <v>6000</v>
      </c>
      <c r="Q64" s="64">
        <f t="shared" si="18"/>
        <v>0</v>
      </c>
      <c r="R64" s="64">
        <f t="shared" si="18"/>
        <v>18000</v>
      </c>
    </row>
    <row r="65" spans="1:19" ht="144" customHeight="1" x14ac:dyDescent="0.25">
      <c r="A65" s="6"/>
      <c r="B65" s="156"/>
      <c r="C65" s="157"/>
      <c r="D65" s="157"/>
      <c r="E65" s="157"/>
      <c r="F65" s="87" t="s">
        <v>23</v>
      </c>
      <c r="G65" s="89">
        <f>SUM(H65:L65)</f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</row>
    <row r="66" spans="1:19" ht="132.75" customHeight="1" x14ac:dyDescent="0.25">
      <c r="A66" s="6"/>
      <c r="B66" s="156"/>
      <c r="C66" s="157"/>
      <c r="D66" s="157"/>
      <c r="E66" s="157"/>
      <c r="F66" s="87" t="s">
        <v>30</v>
      </c>
      <c r="G66" s="89">
        <f>SUM(H66:R66)</f>
        <v>853500</v>
      </c>
      <c r="H66" s="89">
        <v>390000</v>
      </c>
      <c r="I66" s="89">
        <v>421500</v>
      </c>
      <c r="J66" s="89">
        <v>6000</v>
      </c>
      <c r="K66" s="89">
        <v>0</v>
      </c>
      <c r="L66" s="89">
        <v>6000</v>
      </c>
      <c r="M66" s="89">
        <v>0</v>
      </c>
      <c r="N66" s="89">
        <v>6000</v>
      </c>
      <c r="O66" s="89">
        <v>0</v>
      </c>
      <c r="P66" s="89">
        <v>6000</v>
      </c>
      <c r="Q66" s="89">
        <v>0</v>
      </c>
      <c r="R66" s="89">
        <v>18000</v>
      </c>
    </row>
    <row r="67" spans="1:19" s="9" customFormat="1" ht="29.25" customHeight="1" x14ac:dyDescent="0.25">
      <c r="A67" s="8"/>
      <c r="B67" s="156" t="s">
        <v>51</v>
      </c>
      <c r="C67" s="157" t="s">
        <v>86</v>
      </c>
      <c r="D67" s="157" t="s">
        <v>102</v>
      </c>
      <c r="E67" s="157" t="s">
        <v>102</v>
      </c>
      <c r="F67" s="87" t="s">
        <v>2</v>
      </c>
      <c r="G67" s="64">
        <f>SUM(H67:R67)</f>
        <v>395000</v>
      </c>
      <c r="H67" s="64">
        <v>195000</v>
      </c>
      <c r="I67" s="64">
        <v>200000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</row>
    <row r="68" spans="1:19" s="9" customFormat="1" ht="52.5" customHeight="1" x14ac:dyDescent="0.25">
      <c r="A68" s="8"/>
      <c r="B68" s="156"/>
      <c r="C68" s="157"/>
      <c r="D68" s="157"/>
      <c r="E68" s="157"/>
      <c r="F68" s="87" t="s">
        <v>23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</row>
    <row r="69" spans="1:19" s="9" customFormat="1" ht="216" customHeight="1" x14ac:dyDescent="0.25">
      <c r="A69" s="8"/>
      <c r="B69" s="156"/>
      <c r="C69" s="157"/>
      <c r="D69" s="157"/>
      <c r="E69" s="157"/>
      <c r="F69" s="87" t="s">
        <v>30</v>
      </c>
      <c r="G69" s="64">
        <f>SUM(H69:R69)</f>
        <v>395000</v>
      </c>
      <c r="H69" s="64">
        <v>195000</v>
      </c>
      <c r="I69" s="64">
        <v>200000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</row>
    <row r="70" spans="1:19" s="9" customFormat="1" ht="38.25" customHeight="1" x14ac:dyDescent="0.25">
      <c r="A70" s="8"/>
      <c r="B70" s="156" t="s">
        <v>60</v>
      </c>
      <c r="C70" s="156"/>
      <c r="D70" s="156"/>
      <c r="E70" s="156"/>
      <c r="F70" s="87" t="s">
        <v>2</v>
      </c>
      <c r="G70" s="89">
        <f>SUM(G40,G42,G44,G46,G48,G50,G52,G54,G56,G58,G60,G62,G64,G67)</f>
        <v>71443613.434589714</v>
      </c>
      <c r="H70" s="89">
        <f>SUM(H40,H42,H44,H46,H48,H50,H52,H54,H56,H58,H60,H62,H64,H67)</f>
        <v>14036700</v>
      </c>
      <c r="I70" s="89">
        <f>SUM(I40,I42,I44,I46,I48,I50,I52,I54,I56,I58,I60,I62,I64,I67)</f>
        <v>3804200</v>
      </c>
      <c r="J70" s="89">
        <f>SUM(J40,J42,J44,J46,J48,J50,J52,J54,J56,J58,J60,J62,J64,J67)</f>
        <v>42673604.799999997</v>
      </c>
      <c r="K70" s="89">
        <f t="shared" ref="K70" si="19">SUM(K40,K42,K44,K46,K48,K50,K52,K54,K56,K58,K60,K62,K64,K67)</f>
        <v>1489604.8</v>
      </c>
      <c r="L70" s="89">
        <f>SUM(L40,L42,L44,L46,L48,L50,L52,L54,L56,L58,L60,L62,L64,L67)</f>
        <v>2152616.8959999997</v>
      </c>
      <c r="M70" s="89">
        <f t="shared" ref="M70:R70" si="20">SUM(M40,M42,M44,M46,M48,M50,M52,M54,M56,M58,M60,M62,M64,M67)</f>
        <v>725629.23392000003</v>
      </c>
      <c r="N70" s="89">
        <f t="shared" si="20"/>
        <v>731641.81859839999</v>
      </c>
      <c r="O70" s="89">
        <f t="shared" si="20"/>
        <v>725654.65497036802</v>
      </c>
      <c r="P70" s="89">
        <f t="shared" si="20"/>
        <v>731667.74806977541</v>
      </c>
      <c r="Q70" s="89">
        <f t="shared" si="20"/>
        <v>725681.1030311709</v>
      </c>
      <c r="R70" s="89">
        <f t="shared" si="20"/>
        <v>3646612.38</v>
      </c>
      <c r="S70" s="81"/>
    </row>
    <row r="71" spans="1:19" s="9" customFormat="1" ht="21.75" customHeight="1" x14ac:dyDescent="0.25">
      <c r="A71" s="8"/>
      <c r="B71" s="156"/>
      <c r="C71" s="156"/>
      <c r="D71" s="156"/>
      <c r="E71" s="156"/>
      <c r="F71" s="87" t="s">
        <v>23</v>
      </c>
      <c r="G71" s="89">
        <f t="shared" ref="G71:R71" si="21">SUM(G41,G43,G45,G47,G65,G68)</f>
        <v>0</v>
      </c>
      <c r="H71" s="89">
        <v>0</v>
      </c>
      <c r="I71" s="89">
        <f>SUM(I47,I65,I68)</f>
        <v>0</v>
      </c>
      <c r="J71" s="89">
        <f t="shared" si="21"/>
        <v>0</v>
      </c>
      <c r="K71" s="89">
        <f t="shared" si="21"/>
        <v>0</v>
      </c>
      <c r="L71" s="89">
        <f t="shared" si="21"/>
        <v>0</v>
      </c>
      <c r="M71" s="89">
        <f t="shared" si="21"/>
        <v>0</v>
      </c>
      <c r="N71" s="89">
        <f t="shared" si="21"/>
        <v>0</v>
      </c>
      <c r="O71" s="89">
        <f t="shared" si="21"/>
        <v>0</v>
      </c>
      <c r="P71" s="89">
        <f t="shared" si="21"/>
        <v>0</v>
      </c>
      <c r="Q71" s="89">
        <f t="shared" si="21"/>
        <v>0</v>
      </c>
      <c r="R71" s="89">
        <f t="shared" si="21"/>
        <v>0</v>
      </c>
    </row>
    <row r="72" spans="1:19" s="9" customFormat="1" ht="34.5" customHeight="1" x14ac:dyDescent="0.25">
      <c r="A72" s="8"/>
      <c r="B72" s="156"/>
      <c r="C72" s="156"/>
      <c r="D72" s="156"/>
      <c r="E72" s="156"/>
      <c r="F72" s="87" t="s">
        <v>30</v>
      </c>
      <c r="G72" s="89">
        <f>SUM(G49,G51,G53,G55,G57,G59,G61,G63,G66,G69)</f>
        <v>71443613.434589714</v>
      </c>
      <c r="H72" s="89">
        <f>SUM(H49,H51,H53,H55,H57,H59,H61,H63,H66,H69)</f>
        <v>14036700</v>
      </c>
      <c r="I72" s="89">
        <f>SUM(I49,I51,I53,I55,I57,I59,I61,I63,I66,I69)</f>
        <v>3804200</v>
      </c>
      <c r="J72" s="89">
        <f t="shared" ref="J72:R72" si="22">SUM(J49,J51,J53,J55,J57,J59,J61,J63,J66,J69)</f>
        <v>42673604.799999997</v>
      </c>
      <c r="K72" s="89">
        <f t="shared" si="22"/>
        <v>1489604.8</v>
      </c>
      <c r="L72" s="89">
        <f>SUM(L49,L51,L53,L55,L57,L59,L61,L63,L66,L69)</f>
        <v>2152616.8959999997</v>
      </c>
      <c r="M72" s="89">
        <f t="shared" si="22"/>
        <v>725629.23392000003</v>
      </c>
      <c r="N72" s="89">
        <f t="shared" si="22"/>
        <v>731641.81859839999</v>
      </c>
      <c r="O72" s="89">
        <f t="shared" si="22"/>
        <v>725654.65497036802</v>
      </c>
      <c r="P72" s="89">
        <f t="shared" si="22"/>
        <v>731667.74806977541</v>
      </c>
      <c r="Q72" s="89">
        <f t="shared" si="22"/>
        <v>725681.1030311709</v>
      </c>
      <c r="R72" s="89">
        <f t="shared" si="22"/>
        <v>3646612.38</v>
      </c>
    </row>
    <row r="73" spans="1:19" ht="14.25" customHeight="1" x14ac:dyDescent="0.25">
      <c r="A73" s="6"/>
      <c r="B73" s="164" t="s">
        <v>31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/>
    </row>
    <row r="74" spans="1:19" ht="41.25" customHeight="1" x14ac:dyDescent="0.25">
      <c r="A74" s="6"/>
      <c r="B74" s="162" t="s">
        <v>32</v>
      </c>
      <c r="C74" s="157" t="s">
        <v>115</v>
      </c>
      <c r="D74" s="156" t="s">
        <v>55</v>
      </c>
      <c r="E74" s="156" t="s">
        <v>13</v>
      </c>
      <c r="F74" s="90" t="s">
        <v>2</v>
      </c>
      <c r="G74" s="64">
        <f>SUM(H74:R74)</f>
        <v>12203100</v>
      </c>
      <c r="H74" s="64">
        <v>12203100</v>
      </c>
      <c r="I74" s="64">
        <v>0</v>
      </c>
      <c r="J74" s="64">
        <f t="shared" ref="J74:R74" si="23">SUM(J75,J76,)</f>
        <v>0</v>
      </c>
      <c r="K74" s="64">
        <f t="shared" si="23"/>
        <v>0</v>
      </c>
      <c r="L74" s="64">
        <f t="shared" si="23"/>
        <v>0</v>
      </c>
      <c r="M74" s="64">
        <f t="shared" si="23"/>
        <v>0</v>
      </c>
      <c r="N74" s="64">
        <f t="shared" si="23"/>
        <v>0</v>
      </c>
      <c r="O74" s="64">
        <f t="shared" si="23"/>
        <v>0</v>
      </c>
      <c r="P74" s="64">
        <f t="shared" si="23"/>
        <v>0</v>
      </c>
      <c r="Q74" s="64">
        <f t="shared" si="23"/>
        <v>0</v>
      </c>
      <c r="R74" s="64">
        <f t="shared" si="23"/>
        <v>0</v>
      </c>
    </row>
    <row r="75" spans="1:19" ht="24.75" customHeight="1" x14ac:dyDescent="0.25">
      <c r="A75" s="6"/>
      <c r="B75" s="162"/>
      <c r="C75" s="157"/>
      <c r="D75" s="156"/>
      <c r="E75" s="156"/>
      <c r="F75" s="90" t="s">
        <v>24</v>
      </c>
      <c r="G75" s="64">
        <f>SUM(H75:R75)</f>
        <v>12081000</v>
      </c>
      <c r="H75" s="64">
        <v>12081000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</row>
    <row r="76" spans="1:19" s="74" customFormat="1" ht="39" customHeight="1" x14ac:dyDescent="0.25">
      <c r="A76" s="73"/>
      <c r="B76" s="162"/>
      <c r="C76" s="157"/>
      <c r="D76" s="156"/>
      <c r="E76" s="156"/>
      <c r="F76" s="90" t="s">
        <v>23</v>
      </c>
      <c r="G76" s="89">
        <f>SUM(H76:R76)</f>
        <v>122100</v>
      </c>
      <c r="H76" s="89">
        <v>122100</v>
      </c>
      <c r="I76" s="89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</row>
    <row r="77" spans="1:19" s="74" customFormat="1" ht="56.25" customHeight="1" x14ac:dyDescent="0.25">
      <c r="A77" s="73"/>
      <c r="B77" s="162" t="s">
        <v>33</v>
      </c>
      <c r="C77" s="157" t="s">
        <v>87</v>
      </c>
      <c r="D77" s="172" t="s">
        <v>55</v>
      </c>
      <c r="E77" s="157" t="s">
        <v>13</v>
      </c>
      <c r="F77" s="90" t="s">
        <v>2</v>
      </c>
      <c r="G77" s="64">
        <f>SUM(H77:R77)</f>
        <v>0</v>
      </c>
      <c r="H77" s="64">
        <v>0</v>
      </c>
      <c r="I77" s="64">
        <v>0</v>
      </c>
      <c r="J77" s="64">
        <v>0</v>
      </c>
      <c r="K77" s="64">
        <v>0</v>
      </c>
      <c r="L77" s="64">
        <f t="shared" ref="L77:R77" si="24">L78</f>
        <v>0</v>
      </c>
      <c r="M77" s="64">
        <f t="shared" si="24"/>
        <v>0</v>
      </c>
      <c r="N77" s="64">
        <f t="shared" si="24"/>
        <v>0</v>
      </c>
      <c r="O77" s="64">
        <f t="shared" si="24"/>
        <v>0</v>
      </c>
      <c r="P77" s="64">
        <f t="shared" si="24"/>
        <v>0</v>
      </c>
      <c r="Q77" s="64">
        <f t="shared" si="24"/>
        <v>0</v>
      </c>
      <c r="R77" s="64">
        <f t="shared" si="24"/>
        <v>0</v>
      </c>
    </row>
    <row r="78" spans="1:19" s="74" customFormat="1" ht="41.25" customHeight="1" x14ac:dyDescent="0.25">
      <c r="A78" s="73"/>
      <c r="B78" s="162"/>
      <c r="C78" s="157"/>
      <c r="D78" s="172"/>
      <c r="E78" s="157"/>
      <c r="F78" s="90" t="s">
        <v>23</v>
      </c>
      <c r="G78" s="89">
        <f>SUM(H78:R78)</f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</row>
    <row r="79" spans="1:19" ht="54.75" customHeight="1" x14ac:dyDescent="0.25">
      <c r="A79" s="6"/>
      <c r="B79" s="162" t="s">
        <v>34</v>
      </c>
      <c r="C79" s="157" t="s">
        <v>88</v>
      </c>
      <c r="D79" s="172" t="s">
        <v>55</v>
      </c>
      <c r="E79" s="157" t="s">
        <v>13</v>
      </c>
      <c r="F79" s="90" t="s">
        <v>2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f t="shared" ref="L79:R79" si="25">L80</f>
        <v>0</v>
      </c>
      <c r="M79" s="64">
        <f t="shared" si="25"/>
        <v>0</v>
      </c>
      <c r="N79" s="64">
        <f t="shared" si="25"/>
        <v>0</v>
      </c>
      <c r="O79" s="64">
        <f t="shared" si="25"/>
        <v>0</v>
      </c>
      <c r="P79" s="64">
        <f t="shared" si="25"/>
        <v>0</v>
      </c>
      <c r="Q79" s="64">
        <f t="shared" si="25"/>
        <v>0</v>
      </c>
      <c r="R79" s="64">
        <f t="shared" si="25"/>
        <v>0</v>
      </c>
    </row>
    <row r="80" spans="1:19" ht="46.5" customHeight="1" x14ac:dyDescent="0.25">
      <c r="A80" s="6"/>
      <c r="B80" s="162"/>
      <c r="C80" s="157"/>
      <c r="D80" s="172"/>
      <c r="E80" s="157"/>
      <c r="F80" s="90" t="s">
        <v>23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</row>
    <row r="81" spans="1:18" ht="46.5" customHeight="1" x14ac:dyDescent="0.25">
      <c r="A81" s="6"/>
      <c r="B81" s="162" t="s">
        <v>35</v>
      </c>
      <c r="C81" s="157" t="s">
        <v>89</v>
      </c>
      <c r="D81" s="172" t="s">
        <v>55</v>
      </c>
      <c r="E81" s="157" t="s">
        <v>13</v>
      </c>
      <c r="F81" s="90" t="s">
        <v>2</v>
      </c>
      <c r="G81" s="64">
        <f>SUM(H81:R81)</f>
        <v>0</v>
      </c>
      <c r="H81" s="64">
        <v>0</v>
      </c>
      <c r="I81" s="64">
        <v>0</v>
      </c>
      <c r="J81" s="64">
        <v>0</v>
      </c>
      <c r="K81" s="64">
        <v>0</v>
      </c>
      <c r="L81" s="64">
        <f t="shared" ref="L81:R81" si="26">L82</f>
        <v>0</v>
      </c>
      <c r="M81" s="64">
        <f t="shared" si="26"/>
        <v>0</v>
      </c>
      <c r="N81" s="64">
        <f t="shared" si="26"/>
        <v>0</v>
      </c>
      <c r="O81" s="64">
        <f t="shared" si="26"/>
        <v>0</v>
      </c>
      <c r="P81" s="64">
        <f t="shared" si="26"/>
        <v>0</v>
      </c>
      <c r="Q81" s="64">
        <f t="shared" si="26"/>
        <v>0</v>
      </c>
      <c r="R81" s="64">
        <f t="shared" si="26"/>
        <v>0</v>
      </c>
    </row>
    <row r="82" spans="1:18" ht="46.5" customHeight="1" x14ac:dyDescent="0.25">
      <c r="A82" s="6"/>
      <c r="B82" s="162"/>
      <c r="C82" s="157"/>
      <c r="D82" s="172"/>
      <c r="E82" s="157"/>
      <c r="F82" s="90" t="s">
        <v>23</v>
      </c>
      <c r="G82" s="89">
        <f>SUM(H82:R82)</f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</row>
    <row r="83" spans="1:18" ht="45.75" customHeight="1" x14ac:dyDescent="0.25">
      <c r="A83" s="6"/>
      <c r="B83" s="162" t="s">
        <v>36</v>
      </c>
      <c r="C83" s="157" t="s">
        <v>90</v>
      </c>
      <c r="D83" s="172" t="s">
        <v>55</v>
      </c>
      <c r="E83" s="157" t="s">
        <v>13</v>
      </c>
      <c r="F83" s="90" t="s">
        <v>2</v>
      </c>
      <c r="G83" s="64">
        <v>0</v>
      </c>
      <c r="H83" s="64">
        <v>0</v>
      </c>
      <c r="I83" s="64">
        <v>0</v>
      </c>
      <c r="J83" s="64">
        <f t="shared" ref="J83:R83" si="27">J84</f>
        <v>0</v>
      </c>
      <c r="K83" s="64">
        <v>0</v>
      </c>
      <c r="L83" s="64">
        <f t="shared" si="27"/>
        <v>0</v>
      </c>
      <c r="M83" s="64">
        <f t="shared" si="27"/>
        <v>0</v>
      </c>
      <c r="N83" s="64">
        <f t="shared" si="27"/>
        <v>0</v>
      </c>
      <c r="O83" s="64">
        <f t="shared" si="27"/>
        <v>0</v>
      </c>
      <c r="P83" s="64">
        <f t="shared" si="27"/>
        <v>0</v>
      </c>
      <c r="Q83" s="64">
        <f t="shared" si="27"/>
        <v>0</v>
      </c>
      <c r="R83" s="64">
        <f t="shared" si="27"/>
        <v>0</v>
      </c>
    </row>
    <row r="84" spans="1:18" ht="25.5" customHeight="1" x14ac:dyDescent="0.25">
      <c r="A84" s="6"/>
      <c r="B84" s="162"/>
      <c r="C84" s="157"/>
      <c r="D84" s="172"/>
      <c r="E84" s="157"/>
      <c r="F84" s="90" t="s">
        <v>23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</row>
    <row r="85" spans="1:18" ht="66" customHeight="1" x14ac:dyDescent="0.25">
      <c r="A85" s="6"/>
      <c r="B85" s="162" t="s">
        <v>37</v>
      </c>
      <c r="C85" s="157" t="s">
        <v>91</v>
      </c>
      <c r="D85" s="172" t="s">
        <v>55</v>
      </c>
      <c r="E85" s="157" t="s">
        <v>13</v>
      </c>
      <c r="F85" s="90" t="s">
        <v>2</v>
      </c>
      <c r="G85" s="64">
        <v>0</v>
      </c>
      <c r="H85" s="64">
        <v>0</v>
      </c>
      <c r="I85" s="64">
        <v>0</v>
      </c>
      <c r="J85" s="64">
        <v>0</v>
      </c>
      <c r="K85" s="64">
        <f t="shared" ref="K85:R85" si="28">K86</f>
        <v>0</v>
      </c>
      <c r="L85" s="64">
        <f t="shared" si="28"/>
        <v>0</v>
      </c>
      <c r="M85" s="64">
        <f t="shared" si="28"/>
        <v>0</v>
      </c>
      <c r="N85" s="64">
        <f t="shared" si="28"/>
        <v>0</v>
      </c>
      <c r="O85" s="64">
        <f t="shared" si="28"/>
        <v>0</v>
      </c>
      <c r="P85" s="64">
        <f t="shared" si="28"/>
        <v>0</v>
      </c>
      <c r="Q85" s="64">
        <f t="shared" si="28"/>
        <v>0</v>
      </c>
      <c r="R85" s="64">
        <f t="shared" si="28"/>
        <v>0</v>
      </c>
    </row>
    <row r="86" spans="1:18" x14ac:dyDescent="0.25">
      <c r="A86" s="6"/>
      <c r="B86" s="162"/>
      <c r="C86" s="157"/>
      <c r="D86" s="172"/>
      <c r="E86" s="157"/>
      <c r="F86" s="90" t="s">
        <v>23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</row>
    <row r="87" spans="1:18" ht="30.75" customHeight="1" x14ac:dyDescent="0.25">
      <c r="A87" s="6"/>
      <c r="B87" s="175" t="s">
        <v>61</v>
      </c>
      <c r="C87" s="176"/>
      <c r="D87" s="176"/>
      <c r="E87" s="177"/>
      <c r="F87" s="87" t="s">
        <v>2</v>
      </c>
      <c r="G87" s="89">
        <f>SUM(G74,G77,G79,G81,G83,G85,)</f>
        <v>12203100</v>
      </c>
      <c r="H87" s="89">
        <f>SUM(H74,H77,H79,H81,H83,H85)</f>
        <v>12203100</v>
      </c>
      <c r="I87" s="89">
        <v>0</v>
      </c>
      <c r="J87" s="89">
        <f>SUM(J74,J77,J79,J81,J83,J85)</f>
        <v>0</v>
      </c>
      <c r="K87" s="89">
        <f>SUM(K74,K77,K79,K81,K83,K85)</f>
        <v>0</v>
      </c>
      <c r="L87" s="89">
        <f>SUM(L74,L77,L79,L81,L83,L85)</f>
        <v>0</v>
      </c>
      <c r="M87" s="89">
        <f t="shared" ref="M87:R87" si="29">SUM(M74,M77,M79,M81,M83,M85)</f>
        <v>0</v>
      </c>
      <c r="N87" s="89">
        <f t="shared" si="29"/>
        <v>0</v>
      </c>
      <c r="O87" s="89">
        <f t="shared" si="29"/>
        <v>0</v>
      </c>
      <c r="P87" s="89">
        <f t="shared" si="29"/>
        <v>0</v>
      </c>
      <c r="Q87" s="89">
        <f t="shared" si="29"/>
        <v>0</v>
      </c>
      <c r="R87" s="89">
        <f t="shared" si="29"/>
        <v>0</v>
      </c>
    </row>
    <row r="88" spans="1:18" ht="32.25" customHeight="1" x14ac:dyDescent="0.25">
      <c r="A88" s="6"/>
      <c r="B88" s="178"/>
      <c r="C88" s="179"/>
      <c r="D88" s="179"/>
      <c r="E88" s="180"/>
      <c r="F88" s="87" t="s">
        <v>24</v>
      </c>
      <c r="G88" s="89">
        <f t="shared" ref="G88:R88" si="30">SUM(G75)</f>
        <v>12081000</v>
      </c>
      <c r="H88" s="89">
        <f>SUM(H75)</f>
        <v>12081000</v>
      </c>
      <c r="I88" s="89">
        <v>0</v>
      </c>
      <c r="J88" s="89">
        <f t="shared" si="30"/>
        <v>0</v>
      </c>
      <c r="K88" s="89">
        <f t="shared" si="30"/>
        <v>0</v>
      </c>
      <c r="L88" s="89">
        <f t="shared" si="30"/>
        <v>0</v>
      </c>
      <c r="M88" s="89">
        <f t="shared" si="30"/>
        <v>0</v>
      </c>
      <c r="N88" s="89">
        <f t="shared" si="30"/>
        <v>0</v>
      </c>
      <c r="O88" s="89">
        <f t="shared" si="30"/>
        <v>0</v>
      </c>
      <c r="P88" s="89">
        <f t="shared" si="30"/>
        <v>0</v>
      </c>
      <c r="Q88" s="89">
        <f t="shared" si="30"/>
        <v>0</v>
      </c>
      <c r="R88" s="89">
        <f t="shared" si="30"/>
        <v>0</v>
      </c>
    </row>
    <row r="89" spans="1:18" ht="33.75" customHeight="1" x14ac:dyDescent="0.25">
      <c r="A89" s="6"/>
      <c r="B89" s="181"/>
      <c r="C89" s="161"/>
      <c r="D89" s="161"/>
      <c r="E89" s="182"/>
      <c r="F89" s="86" t="s">
        <v>23</v>
      </c>
      <c r="G89" s="83">
        <f t="shared" ref="G89:L89" si="31">SUM(G76,G78,G80,G82,G84,G86)</f>
        <v>122100</v>
      </c>
      <c r="H89" s="88">
        <f>SUM(H76,H78,H80,H82,H84,H86)</f>
        <v>122100</v>
      </c>
      <c r="I89" s="89">
        <v>0</v>
      </c>
      <c r="J89" s="83">
        <f t="shared" si="31"/>
        <v>0</v>
      </c>
      <c r="K89" s="83">
        <f t="shared" si="31"/>
        <v>0</v>
      </c>
      <c r="L89" s="83">
        <f t="shared" si="31"/>
        <v>0</v>
      </c>
      <c r="M89" s="91">
        <f>SUM(M76,M78,M80,M82,M84,M86)</f>
        <v>0</v>
      </c>
      <c r="N89" s="91">
        <f t="shared" ref="N89:R89" si="32">SUM(N76,N78,N80,N82,N84,N86)</f>
        <v>0</v>
      </c>
      <c r="O89" s="91">
        <f t="shared" si="32"/>
        <v>0</v>
      </c>
      <c r="P89" s="91">
        <f t="shared" si="32"/>
        <v>0</v>
      </c>
      <c r="Q89" s="91">
        <f t="shared" si="32"/>
        <v>0</v>
      </c>
      <c r="R89" s="91">
        <f t="shared" si="32"/>
        <v>0</v>
      </c>
    </row>
    <row r="90" spans="1:18" ht="29.25" customHeight="1" x14ac:dyDescent="0.25">
      <c r="A90" s="6"/>
      <c r="B90" s="183" t="s">
        <v>58</v>
      </c>
      <c r="C90" s="184"/>
      <c r="D90" s="184"/>
      <c r="E90" s="185"/>
      <c r="F90" s="87" t="s">
        <v>2</v>
      </c>
      <c r="G90" s="89">
        <f t="shared" ref="G90:R90" si="33">SUM(G36,G70,G87)</f>
        <v>510736160.76458967</v>
      </c>
      <c r="H90" s="89">
        <f>SUM(H36,H70,H87)</f>
        <v>103033740.21000001</v>
      </c>
      <c r="I90" s="89">
        <f>SUM(I36,I70,I87)</f>
        <v>155249623.41999999</v>
      </c>
      <c r="J90" s="89">
        <f t="shared" si="33"/>
        <v>53459979.699999996</v>
      </c>
      <c r="K90" s="89">
        <f t="shared" si="33"/>
        <v>11945719.700000001</v>
      </c>
      <c r="L90" s="89">
        <f t="shared" si="33"/>
        <v>18298761.795999996</v>
      </c>
      <c r="M90" s="89">
        <f t="shared" si="33"/>
        <v>16871774.133919999</v>
      </c>
      <c r="N90" s="89">
        <f t="shared" si="33"/>
        <v>16877786.718598399</v>
      </c>
      <c r="O90" s="89">
        <f t="shared" si="33"/>
        <v>16871799.554970365</v>
      </c>
      <c r="P90" s="89">
        <f t="shared" si="33"/>
        <v>16877812.648069773</v>
      </c>
      <c r="Q90" s="89">
        <f t="shared" si="33"/>
        <v>16871826.003031168</v>
      </c>
      <c r="R90" s="89">
        <f t="shared" si="33"/>
        <v>84377336.879999995</v>
      </c>
    </row>
    <row r="91" spans="1:18" ht="31.5" customHeight="1" x14ac:dyDescent="0.25">
      <c r="A91" s="6"/>
      <c r="B91" s="186"/>
      <c r="C91" s="187"/>
      <c r="D91" s="187"/>
      <c r="E91" s="188"/>
      <c r="F91" s="87" t="s">
        <v>24</v>
      </c>
      <c r="G91" s="89">
        <f t="shared" ref="G91:R91" si="34">SUM(G37,G88)</f>
        <v>266149300</v>
      </c>
      <c r="H91" s="89">
        <f>SUM(H37,H88)</f>
        <v>82564400</v>
      </c>
      <c r="I91" s="89">
        <f>SUM(I37,I88)</f>
        <v>120158900</v>
      </c>
      <c r="J91" s="89">
        <f t="shared" si="34"/>
        <v>0</v>
      </c>
      <c r="K91" s="89">
        <f t="shared" si="34"/>
        <v>0</v>
      </c>
      <c r="L91" s="89">
        <f t="shared" si="34"/>
        <v>5766000</v>
      </c>
      <c r="M91" s="89">
        <f t="shared" si="34"/>
        <v>5766000</v>
      </c>
      <c r="N91" s="89">
        <f t="shared" si="34"/>
        <v>5766000</v>
      </c>
      <c r="O91" s="89">
        <f t="shared" si="34"/>
        <v>5766000</v>
      </c>
      <c r="P91" s="89">
        <f t="shared" si="34"/>
        <v>5766000</v>
      </c>
      <c r="Q91" s="89">
        <f t="shared" si="34"/>
        <v>5766000</v>
      </c>
      <c r="R91" s="89">
        <f t="shared" si="34"/>
        <v>28830000</v>
      </c>
    </row>
    <row r="92" spans="1:18" ht="27" customHeight="1" x14ac:dyDescent="0.25">
      <c r="A92" s="6"/>
      <c r="B92" s="186"/>
      <c r="C92" s="187"/>
      <c r="D92" s="187"/>
      <c r="E92" s="188"/>
      <c r="F92" s="87" t="s">
        <v>23</v>
      </c>
      <c r="G92" s="89">
        <f t="shared" ref="G92:R92" si="35">SUM(G38,G71,G89)</f>
        <v>173143247.33000001</v>
      </c>
      <c r="H92" s="89">
        <f>SUM(H38,H71,H89)</f>
        <v>6432640.21</v>
      </c>
      <c r="I92" s="89">
        <f>SUM(I38,I71,I89)</f>
        <v>31286523.419999998</v>
      </c>
      <c r="J92" s="89">
        <f t="shared" si="35"/>
        <v>10786374.899999999</v>
      </c>
      <c r="K92" s="89">
        <f t="shared" si="35"/>
        <v>10456114.9</v>
      </c>
      <c r="L92" s="89">
        <f t="shared" si="35"/>
        <v>10380144.9</v>
      </c>
      <c r="M92" s="89">
        <f t="shared" si="35"/>
        <v>10380144.9</v>
      </c>
      <c r="N92" s="89">
        <f t="shared" si="35"/>
        <v>10380144.9</v>
      </c>
      <c r="O92" s="89">
        <f t="shared" si="35"/>
        <v>10380144.9</v>
      </c>
      <c r="P92" s="89">
        <f t="shared" si="35"/>
        <v>10380144.9</v>
      </c>
      <c r="Q92" s="89">
        <f t="shared" si="35"/>
        <v>10380144.9</v>
      </c>
      <c r="R92" s="89">
        <f t="shared" si="35"/>
        <v>51900724.5</v>
      </c>
    </row>
    <row r="93" spans="1:18" ht="54.75" customHeight="1" x14ac:dyDescent="0.25">
      <c r="A93" s="6"/>
      <c r="B93" s="189"/>
      <c r="C93" s="190"/>
      <c r="D93" s="190"/>
      <c r="E93" s="191"/>
      <c r="F93" s="87" t="s">
        <v>52</v>
      </c>
      <c r="G93" s="89">
        <f t="shared" ref="G93:R93" si="36">SUM(G72)</f>
        <v>71443613.434589714</v>
      </c>
      <c r="H93" s="89">
        <f>SUM(H72)</f>
        <v>14036700</v>
      </c>
      <c r="I93" s="89">
        <f>SUM(I72)</f>
        <v>3804200</v>
      </c>
      <c r="J93" s="89">
        <f t="shared" si="36"/>
        <v>42673604.799999997</v>
      </c>
      <c r="K93" s="89">
        <f t="shared" si="36"/>
        <v>1489604.8</v>
      </c>
      <c r="L93" s="89">
        <f t="shared" si="36"/>
        <v>2152616.8959999997</v>
      </c>
      <c r="M93" s="89">
        <f t="shared" si="36"/>
        <v>725629.23392000003</v>
      </c>
      <c r="N93" s="89">
        <f t="shared" si="36"/>
        <v>731641.81859839999</v>
      </c>
      <c r="O93" s="89">
        <f t="shared" si="36"/>
        <v>725654.65497036802</v>
      </c>
      <c r="P93" s="89">
        <f t="shared" si="36"/>
        <v>731667.74806977541</v>
      </c>
      <c r="Q93" s="89">
        <f t="shared" si="36"/>
        <v>725681.1030311709</v>
      </c>
      <c r="R93" s="89">
        <f t="shared" si="36"/>
        <v>3646612.38</v>
      </c>
    </row>
    <row r="94" spans="1:18" ht="33.75" customHeight="1" x14ac:dyDescent="0.25">
      <c r="A94" s="6"/>
      <c r="B94" s="10"/>
      <c r="C94" s="11"/>
      <c r="D94" s="11"/>
      <c r="E94" s="11"/>
      <c r="F94" s="12"/>
      <c r="G94" s="65"/>
      <c r="H94" s="65"/>
      <c r="I94" s="65"/>
      <c r="J94" s="69"/>
      <c r="N94" s="200"/>
      <c r="O94" s="201"/>
      <c r="P94" s="200"/>
      <c r="Q94" s="200"/>
      <c r="R94" s="81"/>
    </row>
    <row r="95" spans="1:18" ht="33.75" customHeight="1" x14ac:dyDescent="0.25">
      <c r="A95" s="6"/>
      <c r="B95" s="10"/>
      <c r="C95" s="11"/>
      <c r="D95" s="11"/>
      <c r="E95" s="11"/>
      <c r="F95" s="12"/>
      <c r="G95" s="65"/>
      <c r="H95" s="65"/>
      <c r="I95" s="65"/>
      <c r="J95" s="69"/>
      <c r="N95" s="4"/>
      <c r="O95" s="37"/>
      <c r="P95" s="4"/>
      <c r="Q95" s="4"/>
      <c r="R95" s="3"/>
    </row>
    <row r="96" spans="1:18" ht="33.75" customHeight="1" x14ac:dyDescent="0.25">
      <c r="A96" s="6"/>
      <c r="B96" s="13"/>
      <c r="C96" s="14"/>
      <c r="D96" s="14"/>
      <c r="E96" s="14"/>
      <c r="F96" s="15"/>
      <c r="G96" s="66"/>
      <c r="H96" s="66"/>
      <c r="I96" s="66"/>
      <c r="J96" s="69"/>
      <c r="N96" s="3"/>
      <c r="O96" s="37"/>
      <c r="P96" s="4"/>
      <c r="Q96" s="4"/>
      <c r="R96" s="3"/>
    </row>
    <row r="97" spans="1:18" ht="33.75" customHeight="1" x14ac:dyDescent="0.25">
      <c r="A97" s="6"/>
      <c r="B97" s="13"/>
      <c r="C97" s="14"/>
      <c r="D97" s="14"/>
      <c r="E97" s="14"/>
      <c r="F97" s="15"/>
      <c r="G97" s="66"/>
      <c r="H97" s="66"/>
      <c r="I97" s="66"/>
      <c r="J97" s="69"/>
      <c r="N97" s="3"/>
      <c r="O97" s="37"/>
      <c r="P97" s="4"/>
      <c r="Q97" s="4"/>
      <c r="R97" s="3"/>
    </row>
    <row r="98" spans="1:18" ht="50.25" customHeight="1" x14ac:dyDescent="0.25">
      <c r="A98" s="6"/>
      <c r="B98" s="13"/>
      <c r="C98" s="14"/>
      <c r="D98" s="14"/>
      <c r="E98" s="14"/>
      <c r="F98" s="15"/>
      <c r="G98" s="66"/>
      <c r="H98" s="66"/>
      <c r="I98" s="66"/>
      <c r="J98" s="69"/>
      <c r="N98" s="3"/>
      <c r="O98" s="37"/>
      <c r="P98" s="4"/>
      <c r="Q98" s="4"/>
      <c r="R98" s="3"/>
    </row>
    <row r="99" spans="1:18" ht="25.5" customHeight="1" x14ac:dyDescent="0.25">
      <c r="A99" s="6"/>
      <c r="B99" s="13"/>
      <c r="C99" s="14"/>
      <c r="D99" s="14"/>
      <c r="E99" s="14"/>
      <c r="F99" s="15"/>
      <c r="G99" s="66"/>
      <c r="H99" s="66"/>
      <c r="I99" s="66"/>
      <c r="J99" s="69"/>
      <c r="N99" s="3"/>
      <c r="O99" s="37"/>
      <c r="P99" s="4"/>
      <c r="Q99" s="4"/>
      <c r="R99" s="3"/>
    </row>
    <row r="100" spans="1:18" ht="33.75" customHeight="1" x14ac:dyDescent="0.25">
      <c r="A100" s="6"/>
      <c r="B100" s="13"/>
      <c r="C100" s="14"/>
      <c r="D100" s="14"/>
      <c r="E100" s="14"/>
      <c r="F100" s="15"/>
      <c r="G100" s="66"/>
      <c r="H100" s="66"/>
      <c r="I100" s="66"/>
      <c r="J100" s="69"/>
      <c r="N100" s="3"/>
      <c r="O100" s="37"/>
      <c r="P100" s="4"/>
      <c r="Q100" s="4"/>
      <c r="R100" s="3"/>
    </row>
    <row r="101" spans="1:18" ht="32.25" customHeight="1" x14ac:dyDescent="0.25">
      <c r="A101" s="6"/>
      <c r="B101" s="13"/>
      <c r="C101" s="14"/>
      <c r="D101" s="14"/>
      <c r="E101" s="14"/>
      <c r="F101" s="15"/>
      <c r="G101" s="66"/>
      <c r="H101" s="66"/>
      <c r="I101" s="66"/>
      <c r="J101" s="69"/>
      <c r="N101" s="3"/>
      <c r="O101" s="37"/>
      <c r="P101" s="4"/>
      <c r="Q101" s="4"/>
      <c r="R101" s="3"/>
    </row>
    <row r="102" spans="1:18" ht="36.75" customHeight="1" x14ac:dyDescent="0.25">
      <c r="A102" s="6"/>
      <c r="B102" s="13"/>
      <c r="C102" s="14"/>
      <c r="D102" s="14"/>
      <c r="E102" s="14"/>
      <c r="F102" s="15"/>
      <c r="G102" s="66"/>
      <c r="H102" s="66"/>
      <c r="I102" s="66"/>
      <c r="J102" s="69"/>
      <c r="N102"/>
      <c r="O102" s="37"/>
      <c r="P102" s="4"/>
      <c r="Q102" s="4"/>
      <c r="R102" s="3"/>
    </row>
    <row r="103" spans="1:18" ht="24.75" customHeight="1" x14ac:dyDescent="0.25">
      <c r="A103" s="6"/>
      <c r="B103" s="13"/>
      <c r="C103" s="14"/>
      <c r="D103" s="14"/>
      <c r="E103" s="14"/>
      <c r="F103" s="15"/>
      <c r="G103" s="66"/>
      <c r="H103" s="66"/>
      <c r="I103" s="66"/>
      <c r="J103" s="69"/>
      <c r="N103"/>
      <c r="O103" s="37"/>
      <c r="P103" s="4"/>
      <c r="Q103" s="4"/>
      <c r="R103" s="3"/>
    </row>
    <row r="104" spans="1:18" ht="43.5" customHeight="1" x14ac:dyDescent="0.25">
      <c r="A104" s="6"/>
      <c r="B104" s="13"/>
      <c r="C104" s="14"/>
      <c r="D104" s="14"/>
      <c r="E104" s="14"/>
      <c r="F104" s="15"/>
      <c r="G104" s="66"/>
      <c r="H104" s="66"/>
      <c r="I104" s="66"/>
      <c r="J104" s="69"/>
      <c r="N104"/>
      <c r="O104" s="37"/>
      <c r="P104" s="4"/>
      <c r="Q104" s="4"/>
      <c r="R104" s="3"/>
    </row>
    <row r="105" spans="1:18" ht="15" customHeight="1" x14ac:dyDescent="0.25">
      <c r="A105" s="6"/>
      <c r="B105" s="13"/>
      <c r="C105" s="14"/>
      <c r="D105" s="14"/>
      <c r="E105" s="14"/>
      <c r="F105" s="15"/>
      <c r="G105" s="66"/>
      <c r="H105" s="66"/>
      <c r="I105" s="66"/>
      <c r="J105" s="69"/>
      <c r="N105"/>
      <c r="O105" s="4"/>
      <c r="P105" s="3"/>
      <c r="Q105"/>
    </row>
    <row r="106" spans="1:18" ht="39" customHeight="1" x14ac:dyDescent="0.25">
      <c r="A106" s="6"/>
      <c r="B106" s="13"/>
      <c r="C106" s="14"/>
      <c r="D106" s="14"/>
      <c r="E106" s="14"/>
      <c r="F106" s="15"/>
      <c r="G106" s="66"/>
      <c r="H106" s="66"/>
      <c r="I106" s="66"/>
      <c r="J106" s="69"/>
      <c r="N106"/>
      <c r="O106" s="4"/>
      <c r="P106" s="3"/>
      <c r="Q106"/>
    </row>
    <row r="107" spans="1:18" ht="22.5" customHeight="1" x14ac:dyDescent="0.25">
      <c r="A107" s="6"/>
      <c r="B107" s="13"/>
      <c r="C107" s="14"/>
      <c r="D107" s="14"/>
      <c r="E107" s="14"/>
      <c r="F107" s="15"/>
      <c r="G107" s="66"/>
      <c r="H107" s="66"/>
      <c r="I107" s="66"/>
      <c r="J107" s="69"/>
      <c r="N107"/>
      <c r="O107"/>
      <c r="P107"/>
      <c r="Q107"/>
    </row>
    <row r="108" spans="1:18" ht="31.5" customHeight="1" x14ac:dyDescent="0.25">
      <c r="A108" s="6"/>
      <c r="B108"/>
      <c r="C108"/>
      <c r="D108"/>
      <c r="E108"/>
      <c r="F108"/>
      <c r="G108" s="67"/>
      <c r="H108" s="67"/>
      <c r="I108" s="67"/>
      <c r="J108" s="70"/>
      <c r="K108" s="67"/>
      <c r="L108" s="9"/>
      <c r="M108"/>
      <c r="N108"/>
      <c r="O108"/>
      <c r="P108"/>
      <c r="Q108"/>
    </row>
    <row r="109" spans="1:18" ht="27" customHeight="1" x14ac:dyDescent="0.25">
      <c r="A109" s="6"/>
      <c r="B109"/>
      <c r="C109"/>
      <c r="D109"/>
      <c r="E109"/>
      <c r="F109"/>
      <c r="G109" s="67"/>
      <c r="H109" s="67"/>
      <c r="I109" s="67"/>
      <c r="J109" s="70"/>
      <c r="K109" s="67"/>
      <c r="L109" s="9"/>
      <c r="M109"/>
      <c r="N109"/>
      <c r="O109"/>
      <c r="P109"/>
      <c r="Q109"/>
    </row>
    <row r="110" spans="1:18" x14ac:dyDescent="0.25">
      <c r="A110" s="6"/>
      <c r="B110"/>
      <c r="C110"/>
      <c r="D110"/>
      <c r="E110"/>
      <c r="F110"/>
      <c r="G110" s="67"/>
      <c r="H110" s="67"/>
      <c r="I110" s="67"/>
      <c r="J110" s="70"/>
      <c r="K110" s="67"/>
      <c r="L110" s="9"/>
      <c r="M110"/>
      <c r="N110"/>
      <c r="O110"/>
      <c r="P110"/>
      <c r="Q110"/>
    </row>
    <row r="111" spans="1:18" ht="20.25" customHeight="1" x14ac:dyDescent="0.25">
      <c r="A111" s="6"/>
      <c r="B111"/>
      <c r="C111"/>
      <c r="D111"/>
      <c r="E111"/>
      <c r="F111"/>
      <c r="G111" s="67"/>
      <c r="H111" s="67"/>
      <c r="I111" s="67"/>
      <c r="J111" s="70"/>
      <c r="K111" s="67"/>
      <c r="L111" s="9"/>
      <c r="M111"/>
      <c r="N111"/>
      <c r="O111"/>
      <c r="P111"/>
      <c r="Q111"/>
    </row>
    <row r="112" spans="1:18" ht="36" customHeight="1" x14ac:dyDescent="0.25">
      <c r="A112" s="6"/>
      <c r="B112"/>
      <c r="C112"/>
      <c r="D112"/>
      <c r="E112"/>
      <c r="F112"/>
      <c r="G112" s="67"/>
      <c r="H112" s="67"/>
      <c r="I112" s="67"/>
      <c r="J112" s="70"/>
      <c r="K112" s="67"/>
      <c r="L112" s="9"/>
      <c r="M112"/>
      <c r="N112"/>
      <c r="O112"/>
      <c r="P112"/>
      <c r="Q112"/>
    </row>
    <row r="113" spans="1:17" ht="24.75" customHeight="1" x14ac:dyDescent="0.25">
      <c r="A113" s="6"/>
      <c r="B113"/>
      <c r="C113"/>
      <c r="D113"/>
      <c r="E113"/>
      <c r="F113"/>
      <c r="G113" s="67"/>
      <c r="H113" s="67"/>
      <c r="I113" s="67"/>
      <c r="J113" s="70"/>
      <c r="K113" s="67"/>
      <c r="L113" s="9"/>
      <c r="M113"/>
      <c r="N113"/>
      <c r="O113"/>
      <c r="P113"/>
      <c r="Q113"/>
    </row>
    <row r="114" spans="1:17" ht="24.75" customHeight="1" x14ac:dyDescent="0.25">
      <c r="A114" s="6"/>
      <c r="B114"/>
      <c r="C114"/>
      <c r="D114"/>
      <c r="E114"/>
      <c r="F114"/>
      <c r="G114" s="67"/>
      <c r="H114" s="67"/>
      <c r="I114" s="67"/>
      <c r="J114" s="70"/>
      <c r="K114" s="67"/>
      <c r="L114" s="9"/>
      <c r="M114"/>
      <c r="N114"/>
      <c r="O114"/>
      <c r="P114"/>
      <c r="Q114"/>
    </row>
    <row r="115" spans="1:17" x14ac:dyDescent="0.25">
      <c r="A115" s="6"/>
      <c r="B115"/>
      <c r="C115"/>
      <c r="D115"/>
      <c r="E115"/>
      <c r="F115"/>
      <c r="G115" s="67"/>
      <c r="H115" s="67"/>
      <c r="I115" s="67"/>
      <c r="J115" s="70"/>
      <c r="K115" s="67"/>
      <c r="L115" s="9"/>
      <c r="M115"/>
      <c r="N115"/>
      <c r="O115"/>
      <c r="P115"/>
      <c r="Q115"/>
    </row>
    <row r="116" spans="1:17" ht="51.75" customHeight="1" x14ac:dyDescent="0.25">
      <c r="A116" s="6"/>
      <c r="B116"/>
      <c r="C116"/>
      <c r="D116"/>
      <c r="E116"/>
      <c r="F116"/>
      <c r="G116" s="67"/>
      <c r="H116" s="67"/>
      <c r="I116" s="67"/>
      <c r="J116" s="70"/>
      <c r="K116" s="67"/>
      <c r="L116" s="9"/>
      <c r="M116"/>
      <c r="N116"/>
      <c r="O116"/>
      <c r="P116"/>
      <c r="Q116"/>
    </row>
    <row r="117" spans="1:17" ht="21" customHeight="1" x14ac:dyDescent="0.25">
      <c r="A117" s="6"/>
      <c r="B117"/>
      <c r="C117"/>
      <c r="D117"/>
      <c r="E117"/>
      <c r="F117"/>
      <c r="G117" s="67"/>
      <c r="H117" s="67"/>
      <c r="I117" s="67"/>
      <c r="J117" s="70"/>
      <c r="K117" s="67"/>
      <c r="L117" s="9"/>
      <c r="M117"/>
      <c r="N117"/>
      <c r="O117"/>
      <c r="P117"/>
      <c r="Q117"/>
    </row>
    <row r="118" spans="1:17" ht="32.25" customHeight="1" x14ac:dyDescent="0.25">
      <c r="A118" s="6"/>
      <c r="B118"/>
      <c r="C118"/>
      <c r="D118"/>
      <c r="E118"/>
      <c r="F118"/>
      <c r="G118" s="67"/>
      <c r="H118" s="67"/>
      <c r="I118" s="67"/>
      <c r="J118" s="70"/>
      <c r="K118" s="67"/>
      <c r="L118" s="9"/>
      <c r="M118"/>
      <c r="N118"/>
      <c r="O118"/>
      <c r="P118"/>
      <c r="Q118"/>
    </row>
    <row r="119" spans="1:17" ht="33" customHeight="1" x14ac:dyDescent="0.25">
      <c r="A119" s="6"/>
      <c r="B119"/>
      <c r="C119"/>
      <c r="D119"/>
      <c r="E119"/>
      <c r="F119"/>
      <c r="G119" s="67"/>
      <c r="H119" s="67"/>
      <c r="I119" s="67"/>
      <c r="J119" s="70"/>
      <c r="K119" s="67"/>
      <c r="L119" s="9"/>
      <c r="M119"/>
      <c r="N119"/>
      <c r="O119"/>
      <c r="P119"/>
      <c r="Q119"/>
    </row>
    <row r="120" spans="1:17" ht="72" customHeight="1" x14ac:dyDescent="0.25">
      <c r="A120" s="6"/>
      <c r="B120"/>
      <c r="C120"/>
      <c r="D120"/>
      <c r="E120"/>
      <c r="F120"/>
      <c r="G120" s="67"/>
      <c r="H120" s="67"/>
      <c r="I120" s="67"/>
      <c r="J120" s="70"/>
      <c r="K120" s="67"/>
      <c r="L120" s="9"/>
      <c r="M120"/>
      <c r="N120"/>
      <c r="O120"/>
      <c r="P120"/>
      <c r="Q120"/>
    </row>
    <row r="121" spans="1:17" ht="15" customHeight="1" x14ac:dyDescent="0.25">
      <c r="A121" s="6"/>
      <c r="B121"/>
      <c r="C121"/>
      <c r="D121"/>
      <c r="E121"/>
      <c r="F121"/>
      <c r="G121" s="67"/>
      <c r="H121" s="67"/>
      <c r="I121" s="67"/>
      <c r="J121" s="70"/>
      <c r="K121" s="67"/>
      <c r="L121" s="9"/>
      <c r="M121"/>
      <c r="N121"/>
      <c r="O121"/>
      <c r="P121"/>
      <c r="Q121"/>
    </row>
    <row r="122" spans="1:17" ht="60" customHeight="1" x14ac:dyDescent="0.25">
      <c r="A122" s="6"/>
      <c r="B122"/>
      <c r="C122"/>
      <c r="D122"/>
      <c r="E122"/>
      <c r="F122"/>
      <c r="G122" s="67"/>
      <c r="H122" s="67"/>
      <c r="I122" s="67"/>
      <c r="J122" s="70"/>
      <c r="K122" s="67"/>
      <c r="L122" s="9"/>
      <c r="M122"/>
      <c r="N122"/>
      <c r="O122"/>
      <c r="P122"/>
      <c r="Q122"/>
    </row>
    <row r="123" spans="1:17" x14ac:dyDescent="0.25">
      <c r="A123" s="6"/>
      <c r="B123"/>
      <c r="C123"/>
      <c r="D123"/>
      <c r="E123"/>
      <c r="F123"/>
      <c r="G123" s="67"/>
      <c r="H123" s="67"/>
      <c r="I123" s="67"/>
      <c r="J123" s="70"/>
      <c r="K123" s="67"/>
      <c r="L123" s="9"/>
      <c r="M123"/>
      <c r="N123"/>
      <c r="O123"/>
      <c r="P123"/>
      <c r="Q123"/>
    </row>
    <row r="124" spans="1:17" ht="55.5" customHeight="1" x14ac:dyDescent="0.25">
      <c r="A124" s="6"/>
      <c r="B124"/>
      <c r="C124"/>
      <c r="D124"/>
      <c r="E124"/>
      <c r="F124"/>
      <c r="G124" s="67"/>
      <c r="H124" s="67"/>
      <c r="I124" s="67"/>
      <c r="J124" s="70"/>
      <c r="K124" s="67"/>
      <c r="L124" s="9"/>
      <c r="M124"/>
      <c r="N124"/>
      <c r="O124"/>
      <c r="P124"/>
      <c r="Q124"/>
    </row>
    <row r="125" spans="1:17" x14ac:dyDescent="0.25">
      <c r="B125"/>
      <c r="C125"/>
      <c r="D125"/>
      <c r="E125"/>
      <c r="F125"/>
      <c r="G125" s="67"/>
      <c r="H125" s="67"/>
      <c r="I125" s="67"/>
      <c r="J125" s="70"/>
      <c r="K125" s="67"/>
      <c r="L125" s="9"/>
      <c r="M125"/>
      <c r="N125"/>
      <c r="O125"/>
      <c r="P125"/>
      <c r="Q125"/>
    </row>
    <row r="126" spans="1:17" ht="15" customHeight="1" x14ac:dyDescent="0.25">
      <c r="B126"/>
      <c r="C126"/>
      <c r="D126"/>
      <c r="E126"/>
      <c r="F126"/>
      <c r="G126" s="67"/>
      <c r="H126" s="67"/>
      <c r="I126" s="67"/>
      <c r="J126" s="70"/>
      <c r="K126" s="67"/>
      <c r="L126" s="9"/>
      <c r="M126"/>
      <c r="N126"/>
      <c r="O126"/>
      <c r="P126"/>
      <c r="Q126"/>
    </row>
    <row r="127" spans="1:17" ht="54.75" customHeight="1" x14ac:dyDescent="0.25">
      <c r="B127"/>
      <c r="C127"/>
      <c r="D127"/>
      <c r="E127"/>
      <c r="F127"/>
      <c r="G127" s="67"/>
      <c r="H127" s="67"/>
      <c r="I127" s="67"/>
      <c r="J127" s="70"/>
      <c r="K127" s="67"/>
      <c r="L127" s="9"/>
      <c r="M127"/>
      <c r="N127"/>
      <c r="O127"/>
      <c r="P127"/>
      <c r="Q127"/>
    </row>
    <row r="128" spans="1:17" ht="15" customHeight="1" x14ac:dyDescent="0.25">
      <c r="B128"/>
      <c r="C128"/>
      <c r="D128"/>
      <c r="E128"/>
      <c r="F128"/>
      <c r="G128" s="67"/>
      <c r="H128" s="67"/>
      <c r="I128" s="67"/>
      <c r="J128" s="70"/>
      <c r="K128" s="67"/>
      <c r="L128" s="9"/>
      <c r="M128"/>
      <c r="N128"/>
      <c r="O128"/>
      <c r="P128"/>
      <c r="Q128"/>
    </row>
    <row r="129" spans="2:17" ht="55.5" customHeight="1" x14ac:dyDescent="0.25">
      <c r="B129"/>
      <c r="C129"/>
      <c r="D129"/>
      <c r="E129"/>
      <c r="F129"/>
      <c r="G129" s="67"/>
      <c r="H129" s="67"/>
      <c r="I129" s="67"/>
      <c r="J129" s="70"/>
      <c r="K129" s="67"/>
      <c r="L129" s="9"/>
      <c r="M129"/>
      <c r="N129"/>
      <c r="O129"/>
      <c r="P129"/>
      <c r="Q129"/>
    </row>
    <row r="130" spans="2:17" ht="15" customHeight="1" x14ac:dyDescent="0.25">
      <c r="B130"/>
      <c r="C130"/>
      <c r="D130"/>
      <c r="E130"/>
      <c r="F130"/>
      <c r="G130" s="67"/>
      <c r="H130" s="67"/>
      <c r="I130" s="67"/>
      <c r="J130" s="70"/>
      <c r="K130" s="67"/>
      <c r="L130" s="9"/>
      <c r="M130"/>
      <c r="N130"/>
      <c r="O130"/>
      <c r="P130"/>
      <c r="Q130"/>
    </row>
    <row r="131" spans="2:17" ht="59.25" customHeight="1" x14ac:dyDescent="0.25">
      <c r="B131"/>
      <c r="C131"/>
      <c r="D131"/>
      <c r="E131"/>
      <c r="F131"/>
      <c r="G131" s="67"/>
      <c r="H131" s="67"/>
      <c r="I131" s="67"/>
      <c r="J131" s="70"/>
      <c r="K131" s="67"/>
      <c r="L131" s="9"/>
      <c r="M131"/>
      <c r="N131"/>
      <c r="O131"/>
      <c r="P131"/>
      <c r="Q131"/>
    </row>
    <row r="132" spans="2:17" ht="15" customHeight="1" x14ac:dyDescent="0.25">
      <c r="B132"/>
      <c r="C132"/>
      <c r="D132"/>
      <c r="E132"/>
      <c r="F132"/>
      <c r="G132" s="67"/>
      <c r="H132" s="67"/>
      <c r="I132" s="67"/>
      <c r="J132" s="70"/>
      <c r="K132" s="67"/>
      <c r="L132" s="9"/>
      <c r="M132"/>
      <c r="N132"/>
      <c r="O132"/>
      <c r="P132"/>
      <c r="Q132"/>
    </row>
    <row r="133" spans="2:17" ht="36.75" customHeight="1" x14ac:dyDescent="0.25">
      <c r="B133"/>
      <c r="C133"/>
      <c r="D133"/>
      <c r="E133"/>
      <c r="F133"/>
      <c r="G133" s="67"/>
      <c r="H133" s="67"/>
      <c r="I133" s="67"/>
      <c r="J133" s="70"/>
      <c r="K133" s="67"/>
      <c r="L133" s="9"/>
      <c r="M133"/>
      <c r="N133"/>
      <c r="O133"/>
      <c r="P133"/>
      <c r="Q133"/>
    </row>
    <row r="134" spans="2:17" ht="16.5" customHeight="1" x14ac:dyDescent="0.25">
      <c r="B134"/>
      <c r="C134"/>
      <c r="D134"/>
      <c r="E134"/>
      <c r="F134"/>
      <c r="G134" s="67"/>
      <c r="H134" s="67"/>
      <c r="I134" s="67"/>
      <c r="J134" s="70"/>
      <c r="K134" s="67"/>
      <c r="L134" s="9"/>
      <c r="M134"/>
      <c r="N134"/>
      <c r="O134"/>
      <c r="P134"/>
      <c r="Q134"/>
    </row>
    <row r="135" spans="2:17" ht="27.75" customHeight="1" x14ac:dyDescent="0.25">
      <c r="B135"/>
      <c r="C135"/>
      <c r="D135"/>
      <c r="E135"/>
      <c r="F135"/>
      <c r="G135" s="67"/>
      <c r="H135" s="67"/>
      <c r="I135" s="67"/>
      <c r="J135" s="70"/>
      <c r="K135" s="67"/>
      <c r="L135" s="9"/>
      <c r="M135"/>
      <c r="N135"/>
      <c r="O135"/>
      <c r="P135"/>
      <c r="Q135"/>
    </row>
    <row r="136" spans="2:17" ht="46.5" customHeight="1" x14ac:dyDescent="0.25">
      <c r="B136"/>
      <c r="C136"/>
      <c r="D136"/>
      <c r="E136"/>
      <c r="F136"/>
      <c r="G136" s="67"/>
      <c r="H136" s="67"/>
      <c r="I136" s="67"/>
      <c r="J136" s="70"/>
      <c r="K136" s="67"/>
      <c r="L136" s="9"/>
      <c r="M136"/>
      <c r="N136"/>
      <c r="O136"/>
      <c r="P136"/>
      <c r="Q136"/>
    </row>
    <row r="137" spans="2:17" ht="15" customHeight="1" x14ac:dyDescent="0.25">
      <c r="B137"/>
      <c r="C137"/>
      <c r="D137"/>
      <c r="E137"/>
      <c r="F137"/>
      <c r="G137" s="67"/>
      <c r="H137" s="67"/>
      <c r="I137" s="67"/>
      <c r="J137" s="70"/>
      <c r="K137" s="67"/>
      <c r="L137" s="9"/>
      <c r="M137"/>
      <c r="N137"/>
      <c r="O137"/>
      <c r="P137"/>
      <c r="Q137"/>
    </row>
    <row r="138" spans="2:17" ht="20.25" customHeight="1" x14ac:dyDescent="0.25">
      <c r="B138"/>
      <c r="C138"/>
      <c r="D138"/>
      <c r="E138"/>
      <c r="F138"/>
      <c r="G138" s="67"/>
      <c r="H138" s="67"/>
      <c r="I138" s="67"/>
      <c r="J138" s="70"/>
      <c r="K138" s="67"/>
      <c r="L138" s="9"/>
      <c r="M138"/>
      <c r="N138"/>
      <c r="O138"/>
      <c r="P138"/>
      <c r="Q138"/>
    </row>
    <row r="139" spans="2:17" ht="21.75" customHeight="1" x14ac:dyDescent="0.25">
      <c r="B139"/>
      <c r="C139"/>
      <c r="D139"/>
      <c r="E139"/>
      <c r="F139"/>
      <c r="G139" s="67"/>
      <c r="H139" s="67"/>
      <c r="I139" s="67"/>
      <c r="J139" s="70"/>
      <c r="K139" s="67"/>
      <c r="L139" s="9"/>
      <c r="M139"/>
      <c r="N139"/>
      <c r="O139"/>
      <c r="P139"/>
      <c r="Q139"/>
    </row>
    <row r="140" spans="2:17" ht="22.5" customHeight="1" x14ac:dyDescent="0.25">
      <c r="B140"/>
      <c r="C140"/>
      <c r="D140"/>
      <c r="E140"/>
      <c r="F140"/>
      <c r="G140" s="67"/>
      <c r="H140" s="67"/>
      <c r="I140" s="67"/>
      <c r="J140" s="70"/>
      <c r="K140" s="67"/>
      <c r="L140" s="9"/>
      <c r="M140"/>
      <c r="N140"/>
      <c r="O140"/>
      <c r="P140"/>
      <c r="Q140"/>
    </row>
    <row r="141" spans="2:17" ht="8.25" hidden="1" customHeight="1" x14ac:dyDescent="0.25">
      <c r="B141"/>
      <c r="C141"/>
      <c r="D141"/>
      <c r="E141"/>
      <c r="F141"/>
      <c r="G141" s="67"/>
      <c r="H141" s="67"/>
      <c r="I141" s="67"/>
      <c r="J141" s="70"/>
      <c r="K141" s="67"/>
      <c r="L141" s="9"/>
      <c r="M141"/>
      <c r="N141"/>
      <c r="O141"/>
      <c r="P141"/>
      <c r="Q141"/>
    </row>
    <row r="142" spans="2:17" ht="23.25" customHeight="1" x14ac:dyDescent="0.25">
      <c r="B142"/>
      <c r="C142"/>
      <c r="D142"/>
      <c r="E142"/>
      <c r="F142"/>
      <c r="G142" s="67"/>
      <c r="H142" s="67"/>
      <c r="I142" s="67"/>
      <c r="J142" s="70"/>
      <c r="K142" s="67"/>
      <c r="L142" s="9"/>
      <c r="M142"/>
      <c r="N142"/>
      <c r="O142"/>
      <c r="P142"/>
      <c r="Q142"/>
    </row>
    <row r="143" spans="2:17" ht="15" customHeight="1" x14ac:dyDescent="0.25">
      <c r="B143"/>
      <c r="C143"/>
      <c r="D143"/>
      <c r="E143"/>
      <c r="F143"/>
      <c r="G143" s="67"/>
      <c r="H143" s="67"/>
      <c r="I143" s="67"/>
      <c r="J143" s="70"/>
      <c r="K143" s="67"/>
      <c r="L143" s="9"/>
      <c r="M143"/>
      <c r="N143"/>
      <c r="O143"/>
      <c r="P143"/>
      <c r="Q143"/>
    </row>
    <row r="144" spans="2:17" ht="27.75" customHeight="1" x14ac:dyDescent="0.25">
      <c r="B144"/>
      <c r="C144"/>
      <c r="D144"/>
      <c r="E144"/>
      <c r="F144"/>
      <c r="G144" s="67"/>
      <c r="H144" s="67"/>
      <c r="I144" s="67"/>
      <c r="J144" s="70"/>
      <c r="K144" s="67"/>
      <c r="L144" s="9"/>
      <c r="M144"/>
      <c r="N144"/>
      <c r="O144"/>
      <c r="P144"/>
      <c r="Q144"/>
    </row>
    <row r="145" spans="2:17" x14ac:dyDescent="0.25">
      <c r="B145"/>
      <c r="C145"/>
      <c r="D145"/>
      <c r="E145"/>
      <c r="F145"/>
      <c r="G145" s="67"/>
      <c r="H145" s="67"/>
      <c r="I145" s="67"/>
      <c r="J145" s="70"/>
      <c r="K145" s="67"/>
      <c r="L145" s="9"/>
      <c r="M145"/>
      <c r="N145"/>
      <c r="O145"/>
      <c r="P145"/>
      <c r="Q145"/>
    </row>
    <row r="146" spans="2:17" x14ac:dyDescent="0.25">
      <c r="O146"/>
      <c r="P146"/>
      <c r="Q146"/>
    </row>
    <row r="147" spans="2:17" ht="13.5" customHeight="1" x14ac:dyDescent="0.25">
      <c r="O147"/>
      <c r="P147"/>
      <c r="Q147"/>
    </row>
    <row r="148" spans="2:17" x14ac:dyDescent="0.25">
      <c r="O148"/>
      <c r="P148"/>
      <c r="Q148"/>
    </row>
    <row r="149" spans="2:17" ht="39.75" customHeight="1" x14ac:dyDescent="0.25">
      <c r="O149"/>
      <c r="P149"/>
      <c r="Q149"/>
    </row>
    <row r="150" spans="2:17" x14ac:dyDescent="0.25">
      <c r="O150"/>
      <c r="P150"/>
      <c r="Q150"/>
    </row>
    <row r="151" spans="2:17" ht="45" customHeight="1" x14ac:dyDescent="0.25">
      <c r="O151"/>
      <c r="P151"/>
      <c r="Q151"/>
    </row>
    <row r="152" spans="2:17" x14ac:dyDescent="0.25">
      <c r="O152"/>
      <c r="P152"/>
      <c r="Q152"/>
    </row>
    <row r="153" spans="2:17" ht="51.75" customHeight="1" x14ac:dyDescent="0.25">
      <c r="O153"/>
      <c r="P153"/>
      <c r="Q153"/>
    </row>
    <row r="154" spans="2:17" x14ac:dyDescent="0.25">
      <c r="O154"/>
      <c r="P154"/>
      <c r="Q154"/>
    </row>
    <row r="155" spans="2:17" x14ac:dyDescent="0.25">
      <c r="O155"/>
      <c r="P155"/>
      <c r="Q155"/>
    </row>
    <row r="156" spans="2:17" x14ac:dyDescent="0.25">
      <c r="O156"/>
      <c r="P156"/>
      <c r="Q156"/>
    </row>
    <row r="157" spans="2:17" x14ac:dyDescent="0.25">
      <c r="O157"/>
      <c r="P157"/>
      <c r="Q157"/>
    </row>
    <row r="158" spans="2:17" x14ac:dyDescent="0.25">
      <c r="O158"/>
      <c r="P158"/>
      <c r="Q158"/>
    </row>
  </sheetData>
  <mergeCells count="154">
    <mergeCell ref="Q1:R4"/>
    <mergeCell ref="B87:E89"/>
    <mergeCell ref="B90:E93"/>
    <mergeCell ref="B5:R5"/>
    <mergeCell ref="G6:R6"/>
    <mergeCell ref="B10:R10"/>
    <mergeCell ref="B39:R39"/>
    <mergeCell ref="H34:H35"/>
    <mergeCell ref="I34:I35"/>
    <mergeCell ref="K34:K35"/>
    <mergeCell ref="L34:L35"/>
    <mergeCell ref="D48:D49"/>
    <mergeCell ref="B11:B12"/>
    <mergeCell ref="B13:B15"/>
    <mergeCell ref="F34:F35"/>
    <mergeCell ref="G34:G35"/>
    <mergeCell ref="B27:B28"/>
    <mergeCell ref="D46:D47"/>
    <mergeCell ref="D29:D30"/>
    <mergeCell ref="E29:E30"/>
    <mergeCell ref="B36:E38"/>
    <mergeCell ref="J34:J35"/>
    <mergeCell ref="C42:C43"/>
    <mergeCell ref="E42:E43"/>
    <mergeCell ref="E33:E35"/>
    <mergeCell ref="B29:B30"/>
    <mergeCell ref="C29:C30"/>
    <mergeCell ref="D31:D32"/>
    <mergeCell ref="B31:B32"/>
    <mergeCell ref="C31:C32"/>
    <mergeCell ref="E31:E32"/>
    <mergeCell ref="B33:B35"/>
    <mergeCell ref="C33:C35"/>
    <mergeCell ref="D33:D35"/>
    <mergeCell ref="C46:C47"/>
    <mergeCell ref="E46:E47"/>
    <mergeCell ref="C40:C41"/>
    <mergeCell ref="E40:E41"/>
    <mergeCell ref="D42:D43"/>
    <mergeCell ref="D44:D45"/>
    <mergeCell ref="D40:D41"/>
    <mergeCell ref="B40:B41"/>
    <mergeCell ref="B42:B43"/>
    <mergeCell ref="B44:B45"/>
    <mergeCell ref="B46:B47"/>
    <mergeCell ref="C44:C45"/>
    <mergeCell ref="E44:E45"/>
    <mergeCell ref="C48:C49"/>
    <mergeCell ref="E48:E49"/>
    <mergeCell ref="E58:E59"/>
    <mergeCell ref="D54:D55"/>
    <mergeCell ref="D56:D57"/>
    <mergeCell ref="D58:D59"/>
    <mergeCell ref="D50:D51"/>
    <mergeCell ref="D52:D53"/>
    <mergeCell ref="B48:B49"/>
    <mergeCell ref="B50:B51"/>
    <mergeCell ref="B52:B53"/>
    <mergeCell ref="B54:B55"/>
    <mergeCell ref="B56:B57"/>
    <mergeCell ref="B58:B59"/>
    <mergeCell ref="C50:C51"/>
    <mergeCell ref="E50:E51"/>
    <mergeCell ref="C52:C53"/>
    <mergeCell ref="E52:E53"/>
    <mergeCell ref="C54:C55"/>
    <mergeCell ref="E54:E55"/>
    <mergeCell ref="C56:C57"/>
    <mergeCell ref="E56:E57"/>
    <mergeCell ref="C58:C59"/>
    <mergeCell ref="B6:B8"/>
    <mergeCell ref="C6:C8"/>
    <mergeCell ref="E6:E8"/>
    <mergeCell ref="C18:C19"/>
    <mergeCell ref="E11:E12"/>
    <mergeCell ref="E13:E15"/>
    <mergeCell ref="E16:E17"/>
    <mergeCell ref="B18:B19"/>
    <mergeCell ref="E18:E19"/>
    <mergeCell ref="C11:C12"/>
    <mergeCell ref="C13:C15"/>
    <mergeCell ref="C16:C17"/>
    <mergeCell ref="B16:B17"/>
    <mergeCell ref="D16:D17"/>
    <mergeCell ref="D6:D8"/>
    <mergeCell ref="D11:D12"/>
    <mergeCell ref="D13:D15"/>
    <mergeCell ref="D18:D19"/>
    <mergeCell ref="B74:B76"/>
    <mergeCell ref="C74:C76"/>
    <mergeCell ref="D74:D76"/>
    <mergeCell ref="E74:E76"/>
    <mergeCell ref="C62:C63"/>
    <mergeCell ref="E62:E63"/>
    <mergeCell ref="D60:D61"/>
    <mergeCell ref="C67:C69"/>
    <mergeCell ref="E67:E69"/>
    <mergeCell ref="C64:C66"/>
    <mergeCell ref="E64:E66"/>
    <mergeCell ref="B60:B61"/>
    <mergeCell ref="B62:B63"/>
    <mergeCell ref="B64:B66"/>
    <mergeCell ref="B67:B69"/>
    <mergeCell ref="D62:D63"/>
    <mergeCell ref="D64:D66"/>
    <mergeCell ref="D67:D69"/>
    <mergeCell ref="C60:C61"/>
    <mergeCell ref="E60:E61"/>
    <mergeCell ref="B73:R73"/>
    <mergeCell ref="B70:E72"/>
    <mergeCell ref="D81:D82"/>
    <mergeCell ref="B85:B86"/>
    <mergeCell ref="C85:C86"/>
    <mergeCell ref="E85:E86"/>
    <mergeCell ref="B79:B80"/>
    <mergeCell ref="C79:C80"/>
    <mergeCell ref="E79:E80"/>
    <mergeCell ref="B77:B78"/>
    <mergeCell ref="C77:C78"/>
    <mergeCell ref="E77:E78"/>
    <mergeCell ref="D77:D78"/>
    <mergeCell ref="D79:D80"/>
    <mergeCell ref="D85:D86"/>
    <mergeCell ref="B81:B82"/>
    <mergeCell ref="C81:C82"/>
    <mergeCell ref="E81:E82"/>
    <mergeCell ref="B83:B84"/>
    <mergeCell ref="C83:C84"/>
    <mergeCell ref="E83:E84"/>
    <mergeCell ref="D83:D84"/>
    <mergeCell ref="J7:R7"/>
    <mergeCell ref="M34:M35"/>
    <mergeCell ref="N34:N35"/>
    <mergeCell ref="O34:O35"/>
    <mergeCell ref="P34:P35"/>
    <mergeCell ref="Q34:Q35"/>
    <mergeCell ref="R34:R35"/>
    <mergeCell ref="F6:F8"/>
    <mergeCell ref="G7:G8"/>
    <mergeCell ref="C20:C21"/>
    <mergeCell ref="C25:C26"/>
    <mergeCell ref="C27:C28"/>
    <mergeCell ref="B20:B21"/>
    <mergeCell ref="E20:E21"/>
    <mergeCell ref="E27:E28"/>
    <mergeCell ref="D20:D21"/>
    <mergeCell ref="D25:D26"/>
    <mergeCell ref="D27:D28"/>
    <mergeCell ref="B22:B24"/>
    <mergeCell ref="C22:C24"/>
    <mergeCell ref="D22:D24"/>
    <mergeCell ref="E22:E24"/>
    <mergeCell ref="B25:B26"/>
    <mergeCell ref="E25:E26"/>
  </mergeCells>
  <printOptions horizontalCentered="1"/>
  <pageMargins left="0.78740157480314965" right="0.78740157480314965" top="0.47244094488188981" bottom="0.51181102362204722" header="0.11811023622047245" footer="0.51181102362204722"/>
  <pageSetup paperSize="9" scale="41" fitToHeight="0" orientation="landscape" r:id="rId1"/>
  <rowBreaks count="3" manualBreakCount="3">
    <brk id="28" min="1" max="17" man="1"/>
    <brk id="47" min="1" max="17" man="1"/>
    <brk id="66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2018-05-24T10:50:53Z</dcterms:modified>
</cp:coreProperties>
</file>