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5\обмен\Павловская Т.А\Исполнение бюджета\Исполнение бюджета за 2024 год\ГОДОВОЙ ОТЧЕТ за 2024 год\Пояснительная записка\"/>
    </mc:Choice>
  </mc:AlternateContent>
  <bookViews>
    <workbookView xWindow="0" yWindow="0" windowWidth="28800" windowHeight="12435"/>
  </bookViews>
  <sheets>
    <sheet name="Приложение 1" sheetId="7" r:id="rId1"/>
  </sheets>
  <definedNames>
    <definedName name="_xlnm._FilterDatabase" localSheetId="0" hidden="1">'Приложение 1'!#REF!</definedName>
    <definedName name="_xlnm.Print_Titles" localSheetId="0">'Приложение 1'!$5:$5</definedName>
    <definedName name="_xlnm.Print_Area" localSheetId="0">'Приложение 1'!$A$1:$F$134</definedName>
  </definedNames>
  <calcPr calcId="152511"/>
</workbook>
</file>

<file path=xl/calcChain.xml><?xml version="1.0" encoding="utf-8"?>
<calcChain xmlns="http://schemas.openxmlformats.org/spreadsheetml/2006/main">
  <c r="F133" i="7" l="1"/>
  <c r="E133" i="7"/>
  <c r="D133" i="7"/>
  <c r="C133" i="7"/>
  <c r="F130" i="7"/>
  <c r="E130" i="7"/>
  <c r="D130" i="7"/>
  <c r="C130" i="7"/>
  <c r="F125" i="7"/>
  <c r="E125" i="7"/>
  <c r="D125" i="7"/>
  <c r="C125" i="7"/>
  <c r="F120" i="7"/>
  <c r="E120" i="7"/>
  <c r="D120" i="7"/>
  <c r="C120" i="7"/>
  <c r="F118" i="7"/>
  <c r="E118" i="7"/>
  <c r="D118" i="7"/>
  <c r="C118" i="7"/>
  <c r="F115" i="7"/>
  <c r="E115" i="7"/>
  <c r="D115" i="7"/>
  <c r="C115" i="7"/>
  <c r="C81" i="7" s="1"/>
  <c r="F111" i="7"/>
  <c r="F109" i="7" s="1"/>
  <c r="E109" i="7"/>
  <c r="D109" i="7"/>
  <c r="C109" i="7"/>
  <c r="F107" i="7"/>
  <c r="E107" i="7"/>
  <c r="D107" i="7"/>
  <c r="C107" i="7"/>
  <c r="F102" i="7"/>
  <c r="E102" i="7"/>
  <c r="D102" i="7"/>
  <c r="C102" i="7"/>
  <c r="F95" i="7"/>
  <c r="E95" i="7"/>
  <c r="D95" i="7"/>
  <c r="C95" i="7"/>
  <c r="F90" i="7"/>
  <c r="E90" i="7"/>
  <c r="D90" i="7"/>
  <c r="C90" i="7"/>
  <c r="F82" i="7"/>
  <c r="E82" i="7"/>
  <c r="E81" i="7" s="1"/>
  <c r="D82" i="7"/>
  <c r="D81" i="7" s="1"/>
  <c r="C82" i="7"/>
  <c r="F74" i="7"/>
  <c r="E74" i="7"/>
  <c r="D74" i="7"/>
  <c r="C74" i="7"/>
  <c r="F64" i="7"/>
  <c r="F73" i="7" s="1"/>
  <c r="E64" i="7"/>
  <c r="E73" i="7" s="1"/>
  <c r="D64" i="7"/>
  <c r="D73" i="7" s="1"/>
  <c r="C64" i="7"/>
  <c r="C73" i="7" s="1"/>
  <c r="F57" i="7"/>
  <c r="E57" i="7"/>
  <c r="D57" i="7"/>
  <c r="C57" i="7"/>
  <c r="F51" i="7"/>
  <c r="E51" i="7"/>
  <c r="D51" i="7"/>
  <c r="C51" i="7"/>
  <c r="F49" i="7"/>
  <c r="E49" i="7"/>
  <c r="D49" i="7"/>
  <c r="C49" i="7"/>
  <c r="F47" i="7"/>
  <c r="F72" i="7" s="1"/>
  <c r="F71" i="7" s="1"/>
  <c r="E47" i="7"/>
  <c r="E72" i="7" s="1"/>
  <c r="E71" i="7" s="1"/>
  <c r="D47" i="7"/>
  <c r="D72" i="7" s="1"/>
  <c r="D71" i="7" s="1"/>
  <c r="C47" i="7"/>
  <c r="C72" i="7" s="1"/>
  <c r="C71" i="7" s="1"/>
  <c r="D44" i="7"/>
  <c r="E37" i="7"/>
  <c r="D37" i="7"/>
  <c r="C37" i="7"/>
  <c r="D36" i="7"/>
  <c r="C36" i="7"/>
  <c r="E25" i="7"/>
  <c r="D25" i="7"/>
  <c r="C25" i="7"/>
  <c r="D17" i="7"/>
  <c r="D8" i="7" s="1"/>
  <c r="C17" i="7"/>
  <c r="C35" i="7" s="1"/>
  <c r="C34" i="7" s="1"/>
  <c r="C45" i="7" s="1"/>
  <c r="E8" i="7"/>
  <c r="C8" i="7" l="1"/>
  <c r="C7" i="7" s="1"/>
  <c r="F81" i="7"/>
  <c r="D46" i="7"/>
  <c r="D7" i="7"/>
  <c r="F46" i="7"/>
  <c r="E7" i="7"/>
  <c r="C46" i="7"/>
  <c r="E46" i="7"/>
  <c r="D35" i="7"/>
  <c r="D34" i="7" s="1"/>
  <c r="D45" i="7" s="1"/>
</calcChain>
</file>

<file path=xl/sharedStrings.xml><?xml version="1.0" encoding="utf-8"?>
<sst xmlns="http://schemas.openxmlformats.org/spreadsheetml/2006/main" count="218" uniqueCount="183">
  <si>
    <t>Налог на доходы физических лиц</t>
  </si>
  <si>
    <t>Налоги на совокупный доход</t>
  </si>
  <si>
    <t>Государственная пошлина, сборы</t>
  </si>
  <si>
    <t>Платежи за пользование природными ресурсами</t>
  </si>
  <si>
    <t>Прочие неналоговые доходы</t>
  </si>
  <si>
    <t xml:space="preserve">в числе собственных доходов - налоговые доходы </t>
  </si>
  <si>
    <t xml:space="preserve">в числе собственных доходов - неналоговые доходы </t>
  </si>
  <si>
    <t>Доходы от предпринимательской деятельности</t>
  </si>
  <si>
    <t>ВСЕГО ДОХОДОВ</t>
  </si>
  <si>
    <t>Доходы от имущества, находящегося в муниципальной собственности</t>
  </si>
  <si>
    <t>Итого собственные доходы без учёта безвозмездных поступлений</t>
  </si>
  <si>
    <t>Налоги на имущество</t>
  </si>
  <si>
    <t>Задолженность и перерасчёты по отменённым налогам</t>
  </si>
  <si>
    <t>Возврат остатков субсидий и субвенций прошлых лет</t>
  </si>
  <si>
    <t>в том числе:</t>
  </si>
  <si>
    <t>Налог на имущество физических лиц</t>
  </si>
  <si>
    <t>Транспортный налог с организаций</t>
  </si>
  <si>
    <t>Транспортный налог с физических лиц</t>
  </si>
  <si>
    <t>Земельный налог</t>
  </si>
  <si>
    <t>Доходы от продажи материальных и нематериальных активов</t>
  </si>
  <si>
    <t>Административные платежи и штрафы</t>
  </si>
  <si>
    <t>УСНО</t>
  </si>
  <si>
    <t>ЕНВД</t>
  </si>
  <si>
    <t>ЕСХН</t>
  </si>
  <si>
    <t>Дотации</t>
  </si>
  <si>
    <t>Субсидии</t>
  </si>
  <si>
    <t>Субвенции</t>
  </si>
  <si>
    <t>Иные межбюджетные трансферты</t>
  </si>
  <si>
    <t>Прочие безвозмездные</t>
  </si>
  <si>
    <t>Доходы от оказания платных услуг и компенсация затрат государства</t>
  </si>
  <si>
    <t>Штрафы, санкции, возмещение ущерба</t>
  </si>
  <si>
    <t>Налог, взимаемый в связи с применением патентной системы налогообложения</t>
  </si>
  <si>
    <t>Налоги на товары (работы, услуги), реализуемые на территории Российской Федерации</t>
  </si>
  <si>
    <t>Неналоговые доходы:</t>
  </si>
  <si>
    <t>Налоговые доходы:</t>
  </si>
  <si>
    <t>Безвозмездные поступления:</t>
  </si>
  <si>
    <t>Охрана окружающей среды</t>
  </si>
  <si>
    <t>РАСХОДЫ,  в том числе:</t>
  </si>
  <si>
    <t>ДОХОДЫ, в том числе:</t>
  </si>
  <si>
    <t>Общегосударственные вопросы</t>
  </si>
  <si>
    <t>Здравоохранение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</si>
  <si>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</si>
  <si>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</si>
  <si>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</si>
  <si>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</si>
  <si>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</si>
  <si>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</si>
  <si>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</si>
  <si>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</si>
  <si>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 xml:space="preserve">ИЗМЕНЕНИЯ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</si>
  <si>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</si>
  <si>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</si>
  <si>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</si>
  <si>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</si>
  <si>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</si>
  <si>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</si>
  <si>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</si>
  <si>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</si>
  <si>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</si>
  <si>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</si>
  <si>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</si>
  <si>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</si>
  <si>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</si>
  <si>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</si>
  <si>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</si>
  <si>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</si>
  <si>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</si>
  <si>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</si>
  <si>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</si>
  <si>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</si>
  <si>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</si>
  <si>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</si>
  <si>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</si>
  <si>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</si>
  <si>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</si>
  <si>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</si>
  <si>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</si>
  <si>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</si>
  <si>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</si>
  <si>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</si>
  <si>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</si>
  <si>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</si>
  <si>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</si>
  <si>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</si>
  <si>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</si>
  <si>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</si>
  <si>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Спорт высших достижений</t>
  </si>
  <si>
    <t>Гражданская оборона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</si>
  <si>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</si>
  <si>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</si>
  <si>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 xml:space="preserve">Транспортный налог </t>
  </si>
  <si>
    <t>Наименование показателя</t>
  </si>
  <si>
    <t>Приложение 1 к Пояснительной записке</t>
  </si>
  <si>
    <t>(тыс.рублей)</t>
  </si>
  <si>
    <t>Код  показателя</t>
  </si>
  <si>
    <t>0100</t>
  </si>
  <si>
    <t>0102</t>
  </si>
  <si>
    <t>0103</t>
  </si>
  <si>
    <t>0104</t>
  </si>
  <si>
    <t>0105</t>
  </si>
  <si>
    <t>0106</t>
  </si>
  <si>
    <t>0111</t>
  </si>
  <si>
    <t>0113</t>
  </si>
  <si>
    <t>0300</t>
  </si>
  <si>
    <t>0304</t>
  </si>
  <si>
    <t>0309</t>
  </si>
  <si>
    <t>0314</t>
  </si>
  <si>
    <t>0400</t>
  </si>
  <si>
    <t>0401</t>
  </si>
  <si>
    <t>0405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</si>
  <si>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</si>
  <si>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</si>
  <si>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</si>
  <si>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</si>
  <si>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</si>
  <si>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</si>
  <si>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</si>
  <si>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</si>
  <si>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</si>
  <si>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</si>
  <si>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</si>
  <si>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</si>
  <si>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</si>
  <si>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</si>
  <si>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</si>
  <si>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</si>
  <si>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</si>
  <si>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</si>
  <si>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</si>
  <si>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</si>
  <si>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0900</t>
  </si>
  <si>
    <t>0909</t>
  </si>
  <si>
    <t>1000</t>
  </si>
  <si>
    <t>1001</t>
  </si>
  <si>
    <t>1003</t>
  </si>
  <si>
    <t>1004</t>
  </si>
  <si>
    <t>1006</t>
  </si>
  <si>
    <t>1100</t>
  </si>
  <si>
    <t>1101</t>
  </si>
  <si>
    <t>1103</t>
  </si>
  <si>
    <t>1105</t>
  </si>
  <si>
    <t>1200</t>
  </si>
  <si>
    <t>1202</t>
  </si>
  <si>
    <t>1204</t>
  </si>
  <si>
    <t>1300</t>
  </si>
  <si>
    <t>1301</t>
  </si>
  <si>
    <t>000 1 01 02 000 01 0000 110</t>
  </si>
  <si>
    <t>000 1 03 00 000 00 0000 000</t>
  </si>
  <si>
    <t>000 1 03 02 000 01 0000 110</t>
  </si>
  <si>
    <t>000 1 05 00 000 00 0000 000</t>
  </si>
  <si>
    <t>000 1 05 01 000 00 0000 110</t>
  </si>
  <si>
    <t>000 1 05 02 000 02 0000 110</t>
  </si>
  <si>
    <t>000 1 05 03 000 01 0000 110</t>
  </si>
  <si>
    <t>000 1 05 04 000 02 0000 110</t>
  </si>
  <si>
    <t>000 1 06 00 000 00 0000 000</t>
  </si>
  <si>
    <t>000 1 06 01 000 00 0000 110</t>
  </si>
  <si>
    <t>000 1 06 04 000 02 0000 110</t>
  </si>
  <si>
    <t>000 1 06 06 000 00 0000 110</t>
  </si>
  <si>
    <t>000 1 08 00 000 00 0000 000</t>
  </si>
  <si>
    <t>000 1 09 00 000 00 0000 000</t>
  </si>
  <si>
    <t>Акцизы по подакцизным товарам (продукции), производимым на территории Российской Федерации</t>
  </si>
  <si>
    <t>000 1 11 00 000 00 0000 000</t>
  </si>
  <si>
    <t>000 1 12 00 000 00 0000 000</t>
  </si>
  <si>
    <t>000 1 13 00 000 00 0000 000</t>
  </si>
  <si>
    <t>000 1 14 00 000 00 0000 000</t>
  </si>
  <si>
    <t>000 1 16 00 000 00 0000 000</t>
  </si>
  <si>
    <t>000 1 17 00 000 00 0000 000</t>
  </si>
  <si>
    <t>000 2 00 00 000 00 0000 000</t>
  </si>
  <si>
    <t>000 2 02 10 000 00 0000 150</t>
  </si>
  <si>
    <t>000 2 02 20 000 00 0000 150</t>
  </si>
  <si>
    <t>000 2 02 30 000 00 0000 150</t>
  </si>
  <si>
    <t>000 2 02 40 000 00 0000 150</t>
  </si>
  <si>
    <t>000 2 07 00 000 00 0000 000</t>
  </si>
  <si>
    <t>000 2 19 00 000 00 0000 000</t>
  </si>
  <si>
    <t>Массовый спорт</t>
  </si>
  <si>
    <t>1102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</si>
  <si>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</si>
  <si>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</si>
  <si>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Сведения об изменениях, вносимых в бюджет города Ханты-Мансийска в течение 2024 года</t>
  </si>
  <si>
    <t xml:space="preserve">Утвержденный план на 2024 год (от 22.12.2023 № 215-VII РД)  </t>
  </si>
  <si>
    <t xml:space="preserve">Изменения в бюджет                                 (от 12.07.2024 № 269-VII РД)  </t>
  </si>
  <si>
    <t xml:space="preserve">Изменения в бюджет                                 (от 27.12.2024 № 288-VII РД)  </t>
  </si>
  <si>
    <t>Уточненный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</si>
</sst>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(* #,##0.00_);_(* \(#,##0.00\);_(* &quot;-&quot;??_);_(@_)"/>
    <numFmt numFmtId="166" formatCode="_-* #,##0.0_р_._-;\-* #,##0.0_р_._-;_-* &quot;-&quot;_р_._-;_-@_-"/>
    <numFmt numFmtId="168" formatCode="00"/>
    <numFmt numFmtId="169" formatCode="0000"/>
    <numFmt numFmtId="171" formatCode="&quot;&quot;###,##0.00"/>
    <numFmt numFmtId="173" formatCode="#,##0.0"/>
  </numFmts>
  <fonts count="17" x14ac:knownFonts="1">
    <font>
      <sz val="10"/>
      <name val="Arial"/>
    </font>
    <font>
      <sz val="10"/>
      <name val="Arial"/>
      <family val="2"/>
      <charset val="204"/>
    </font>
    <font>
      <i/>
      <sz val="8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i/>
      <sz val="10"/>
      <name val="Times New Roman CYR"/>
      <charset val="204"/>
    </font>
    <font>
      <b/>
      <i/>
      <sz val="9"/>
      <color theme="1"/>
      <name val="Times New Roman CYR"/>
      <charset val="204"/>
    </font>
    <font>
      <b/>
      <i/>
      <sz val="8"/>
      <color theme="1"/>
      <name val="Times New Roman CYR"/>
      <charset val="204"/>
    </font>
    <font>
      <sz val="14"/>
      <name val="Times New Roman CYR"/>
      <charset val="204"/>
    </font>
    <font>
      <sz val="10"/>
      <color theme="1"/>
      <name val="Times New Roman CYR"/>
      <charset val="204"/>
    </font>
    <font>
      <b/>
      <sz val="10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rgb="FFEF2345"/>
      <name val="Times New Roman CYR"/>
      <charset val="204"/>
    </font>
    <font>
      <b/>
      <i/>
      <sz val="8"/>
      <color rgb="FFEF2345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4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16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left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68" fontId="13" fillId="0" borderId="1" xfId="2" applyNumberFormat="1" applyFont="1" applyFill="1" applyBorder="1" applyAlignment="1" applyProtection="1">
      <alignment vertical="center" wrapText="1"/>
      <protection hidden="1"/>
    </xf>
    <xf numFmtId="169" fontId="6" fillId="0" borderId="1" xfId="2" applyNumberFormat="1" applyFont="1" applyFill="1" applyBorder="1" applyAlignment="1" applyProtection="1">
      <alignment horizontal="left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1" fontId="14" fillId="0" borderId="3" xfId="0" applyNumberFormat="1" applyFont="1" applyBorder="1" applyAlignment="1">
      <alignment horizontal="center" wrapText="1"/>
    </xf>
    <xf numFmtId="166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68" fontId="13" fillId="2" borderId="1" xfId="2" applyNumberFormat="1" applyFont="1" applyFill="1" applyBorder="1" applyAlignment="1" applyProtection="1">
      <alignment vertical="center" wrapText="1"/>
      <protection hidden="1"/>
    </xf>
    <xf numFmtId="169" fontId="6" fillId="2" borderId="1" xfId="2" applyNumberFormat="1" applyFont="1" applyFill="1" applyBorder="1" applyAlignment="1" applyProtection="1">
      <alignment horizontal="left" wrapText="1"/>
      <protection hidden="1"/>
    </xf>
    <xf numFmtId="49" fontId="5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3" fontId="15" fillId="0" borderId="1" xfId="0" applyNumberFormat="1" applyFont="1" applyFill="1" applyBorder="1" applyAlignment="1">
      <alignment horizontal="center" vertical="center" wrapText="1"/>
    </xf>
    <xf numFmtId="173" fontId="10" fillId="0" borderId="1" xfId="0" applyNumberFormat="1" applyFont="1" applyFill="1" applyBorder="1" applyAlignment="1">
      <alignment horizontal="center" vertical="center" wrapText="1"/>
    </xf>
    <xf numFmtId="173" fontId="10" fillId="2" borderId="1" xfId="0" applyNumberFormat="1" applyFont="1" applyFill="1" applyBorder="1" applyAlignment="1">
      <alignment horizontal="center" vertical="center" wrapText="1"/>
    </xf>
    <xf numFmtId="173" fontId="16" fillId="2" borderId="1" xfId="0" applyNumberFormat="1" applyFont="1" applyFill="1" applyBorder="1" applyAlignment="1">
      <alignment horizontal="center" vertical="center" wrapText="1"/>
    </xf>
    <xf numFmtId="173" fontId="3" fillId="0" borderId="1" xfId="0" applyNumberFormat="1" applyFont="1" applyFill="1" applyBorder="1" applyAlignment="1">
      <alignment horizontal="center" vertical="center" wrapText="1"/>
    </xf>
    <xf numFmtId="173" fontId="3" fillId="2" borderId="1" xfId="0" applyNumberFormat="1" applyFont="1" applyFill="1" applyBorder="1" applyAlignment="1">
      <alignment horizontal="center" vertical="center" wrapText="1"/>
    </xf>
    <xf numFmtId="173" fontId="4" fillId="0" borderId="1" xfId="0" applyNumberFormat="1" applyFont="1" applyFill="1" applyBorder="1" applyAlignment="1">
      <alignment horizontal="center" vertical="center"/>
    </xf>
    <xf numFmtId="173" fontId="4" fillId="2" borderId="1" xfId="0" applyNumberFormat="1" applyFont="1" applyFill="1" applyBorder="1" applyAlignment="1">
      <alignment horizontal="center" vertical="center"/>
    </xf>
    <xf numFmtId="173" fontId="2" fillId="0" borderId="1" xfId="0" applyNumberFormat="1" applyFont="1" applyFill="1" applyBorder="1" applyAlignment="1">
      <alignment horizontal="center" vertical="center"/>
    </xf>
    <xf numFmtId="173" fontId="3" fillId="0" borderId="1" xfId="0" applyNumberFormat="1" applyFont="1" applyFill="1" applyBorder="1" applyAlignment="1">
      <alignment horizontal="center" vertical="center"/>
    </xf>
    <xf numFmtId="173" fontId="3" fillId="2" borderId="1" xfId="0" applyNumberFormat="1" applyFont="1" applyFill="1" applyBorder="1" applyAlignment="1">
      <alignment horizontal="center" vertical="center"/>
    </xf>
    <xf numFmtId="173" fontId="3" fillId="0" borderId="1" xfId="1" applyNumberFormat="1" applyFont="1" applyFill="1" applyBorder="1" applyAlignment="1">
      <alignment horizontal="center" vertical="center"/>
    </xf>
    <xf numFmtId="173" fontId="3" fillId="2" borderId="1" xfId="1" applyNumberFormat="1" applyFont="1" applyFill="1" applyBorder="1" applyAlignment="1">
      <alignment horizontal="center" vertical="center"/>
    </xf>
    <xf numFmtId="173" fontId="4" fillId="0" borderId="1" xfId="0" applyNumberFormat="1" applyFont="1" applyFill="1" applyBorder="1" applyAlignment="1">
      <alignment vertical="center"/>
    </xf>
    <xf numFmtId="173" fontId="4" fillId="2" borderId="1" xfId="0" applyNumberFormat="1" applyFont="1" applyFill="1" applyBorder="1" applyAlignment="1">
      <alignment vertical="center"/>
    </xf>
    <xf numFmtId="173" fontId="3" fillId="0" borderId="1" xfId="0" applyNumberFormat="1" applyFont="1" applyFill="1" applyBorder="1" applyAlignment="1">
      <alignment vertical="center"/>
    </xf>
    <xf numFmtId="173" fontId="3" fillId="2" borderId="1" xfId="0" applyNumberFormat="1" applyFont="1" applyFill="1" applyBorder="1" applyAlignment="1">
      <alignment vertical="center"/>
    </xf>
    <xf numFmtId="173" fontId="5" fillId="0" borderId="1" xfId="0" applyNumberFormat="1" applyFont="1" applyFill="1" applyBorder="1" applyAlignment="1">
      <alignment horizontal="center" vertical="center"/>
    </xf>
    <xf numFmtId="173" fontId="7" fillId="0" borderId="1" xfId="0" applyNumberFormat="1" applyFont="1" applyFill="1" applyBorder="1" applyAlignment="1">
      <alignment horizontal="center" vertical="center"/>
    </xf>
    <xf numFmtId="173" fontId="5" fillId="2" borderId="1" xfId="0" applyNumberFormat="1" applyFont="1" applyFill="1" applyBorder="1" applyAlignment="1">
      <alignment horizontal="center" vertical="center"/>
    </xf>
    <xf numFmtId="173" fontId="7" fillId="2" borderId="1" xfId="0" applyNumberFormat="1" applyFont="1" applyFill="1" applyBorder="1" applyAlignment="1">
      <alignment horizontal="center" vertical="center"/>
    </xf>
    <xf numFmtId="173" fontId="5" fillId="2" borderId="2" xfId="0" applyNumberFormat="1" applyFont="1" applyFill="1" applyBorder="1" applyAlignment="1">
      <alignment horizontal="center" vertical="center"/>
    </xf>
    <xf numFmtId="173" fontId="7" fillId="2" borderId="2" xfId="0" applyNumberFormat="1" applyFont="1" applyFill="1" applyBorder="1" applyAlignment="1">
      <alignment horizontal="center" vertical="center"/>
    </xf>
    <xf numFmtId="173" fontId="5" fillId="0" borderId="2" xfId="0" applyNumberFormat="1" applyFont="1" applyFill="1" applyBorder="1" applyAlignment="1">
      <alignment horizontal="center" vertical="center"/>
    </xf>
    <xf numFmtId="173" fontId="7" fillId="0" borderId="2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colors>
    <mruColors>
      <color rgb="FFFF00FF"/>
      <color rgb="FFCC66FF"/>
      <color rgb="FFEF2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tabSelected="1" view="pageBreakPreview" zoomScaleNormal="100" zoomScaleSheetLayoutView="100" workbookViewId="0">
      <selection activeCell="E49" sqref="E49"/>
    </sheetView>
  </sheetViews>
  <sheetFormatPr defaultColWidth="9.140625" defaultRowHeight="11.25" x14ac:dyDescent="0.2"/>
  <cols>
    <col min="1" max="1" width="31.140625" style="1" customWidth="1"/>
    <col min="2" max="2" width="23.85546875" style="1" customWidth="1"/>
    <col min="3" max="3" width="22.42578125" style="1" customWidth="1"/>
    <col min="4" max="4" width="20.85546875" style="1" customWidth="1"/>
    <col min="5" max="5" width="21.5703125" style="1" customWidth="1"/>
    <col min="6" max="6" width="21" style="1" customWidth="1"/>
    <col min="7" max="16384" width="9.140625" style="1"/>
  </cols>
  <sheetData>
    <row r="1" spans="1:6" ht="12.75" x14ac:dyDescent="0.2">
      <c r="B1" s="3"/>
      <c r="F1" s="2" t="s">
        <v>92</v>
      </c>
    </row>
    <row r="3" spans="1:6" ht="18.75" x14ac:dyDescent="0.2">
      <c r="A3" s="52" t="s">
        <v>178</v>
      </c>
      <c r="B3" s="52"/>
      <c r="C3" s="52"/>
      <c r="D3" s="52"/>
      <c r="E3" s="52"/>
      <c r="F3" s="52"/>
    </row>
    <row r="4" spans="1:6" s="4" customFormat="1" ht="23.25" customHeight="1" x14ac:dyDescent="0.2">
      <c r="A4" s="51"/>
      <c r="B4" s="51"/>
      <c r="C4" s="51"/>
      <c r="D4" s="51"/>
      <c r="E4" s="51"/>
      <c r="F4" s="47" t="s">
        <v>93</v>
      </c>
    </row>
    <row r="5" spans="1:6" ht="44.1" customHeight="1" x14ac:dyDescent="0.2">
      <c r="A5" s="53" t="s">
        <v>91</v>
      </c>
      <c r="B5" s="5" t="s">
        <v>94</v>
      </c>
      <c r="C5" s="38" t="s">
        <v>179</v>
      </c>
      <c r="D5" s="38" t="s">
        <v>180</v>
      </c>
      <c r="E5" s="38" t="s">
        <v>181</v>
      </c>
      <c r="F5" s="37" t="s">
        <v>182</v>
      </c>
    </row>
    <row r="6" spans="1:6" ht="14.25" customHeight="1" x14ac:dyDescent="0.2">
      <c r="A6" s="6" t="s">
        <v>49</v>
      </c>
      <c r="B6" s="7"/>
      <c r="C6" s="54"/>
      <c r="D6" s="55">
        <v>1</v>
      </c>
      <c r="E6" s="56">
        <v>2</v>
      </c>
      <c r="F6" s="57"/>
    </row>
    <row r="7" spans="1:6" ht="11.25" hidden="1" customHeight="1" x14ac:dyDescent="0.2">
      <c r="A7" s="8" t="s">
        <v>38</v>
      </c>
      <c r="B7" s="9"/>
      <c r="C7" s="58">
        <f>C8+C25+C37</f>
        <v>3762093.9</v>
      </c>
      <c r="D7" s="58">
        <f t="shared" ref="D7:E7" si="0">D8+D25+D37</f>
        <v>4177519.9000000004</v>
      </c>
      <c r="E7" s="59">
        <f t="shared" si="0"/>
        <v>0</v>
      </c>
      <c r="F7" s="59"/>
    </row>
    <row r="8" spans="1:6" ht="22.5" hidden="1" customHeight="1" x14ac:dyDescent="0.2">
      <c r="A8" s="8" t="s">
        <v>34</v>
      </c>
      <c r="B8" s="9"/>
      <c r="C8" s="58">
        <f>C9+C10+C11+C17+C23+C24</f>
        <v>128337</v>
      </c>
      <c r="D8" s="58">
        <f t="shared" ref="D8:E8" si="1">D9+D10+D11+D17+D23+D24</f>
        <v>128337</v>
      </c>
      <c r="E8" s="59">
        <f t="shared" si="1"/>
        <v>0</v>
      </c>
      <c r="F8" s="59"/>
    </row>
    <row r="9" spans="1:6" hidden="1" x14ac:dyDescent="0.2">
      <c r="A9" s="10" t="s">
        <v>0</v>
      </c>
      <c r="B9" s="11"/>
      <c r="C9" s="60"/>
      <c r="D9" s="60"/>
      <c r="E9" s="61"/>
      <c r="F9" s="61"/>
    </row>
    <row r="10" spans="1:6" ht="26.25" hidden="1" customHeight="1" x14ac:dyDescent="0.2">
      <c r="A10" s="10" t="s">
        <v>32</v>
      </c>
      <c r="B10" s="11"/>
      <c r="C10" s="60"/>
      <c r="D10" s="60"/>
      <c r="E10" s="61"/>
      <c r="F10" s="61"/>
    </row>
    <row r="11" spans="1:6" hidden="1" x14ac:dyDescent="0.2">
      <c r="A11" s="10" t="s">
        <v>1</v>
      </c>
      <c r="B11" s="11"/>
      <c r="C11" s="60"/>
      <c r="D11" s="60"/>
      <c r="E11" s="61"/>
      <c r="F11" s="61"/>
    </row>
    <row r="12" spans="1:6" ht="10.5" hidden="1" customHeight="1" x14ac:dyDescent="0.2">
      <c r="A12" s="10" t="s">
        <v>14</v>
      </c>
      <c r="B12" s="11"/>
      <c r="C12" s="60"/>
      <c r="D12" s="60"/>
      <c r="E12" s="61"/>
      <c r="F12" s="61"/>
    </row>
    <row r="13" spans="1:6" s="14" customFormat="1" hidden="1" x14ac:dyDescent="0.2">
      <c r="A13" s="12" t="s">
        <v>21</v>
      </c>
      <c r="B13" s="13"/>
      <c r="C13" s="62">
        <v>254586.7</v>
      </c>
      <c r="D13" s="62">
        <v>254586.7</v>
      </c>
      <c r="E13" s="61"/>
      <c r="F13" s="61"/>
    </row>
    <row r="14" spans="1:6" s="14" customFormat="1" hidden="1" x14ac:dyDescent="0.2">
      <c r="A14" s="12" t="s">
        <v>22</v>
      </c>
      <c r="B14" s="13"/>
      <c r="C14" s="62">
        <v>106747</v>
      </c>
      <c r="D14" s="62">
        <v>106747</v>
      </c>
      <c r="E14" s="61"/>
      <c r="F14" s="61"/>
    </row>
    <row r="15" spans="1:6" s="14" customFormat="1" hidden="1" x14ac:dyDescent="0.2">
      <c r="A15" s="12" t="s">
        <v>23</v>
      </c>
      <c r="B15" s="13"/>
      <c r="C15" s="62">
        <v>231</v>
      </c>
      <c r="D15" s="62">
        <v>231</v>
      </c>
      <c r="E15" s="61"/>
      <c r="F15" s="61"/>
    </row>
    <row r="16" spans="1:6" s="14" customFormat="1" ht="21" hidden="1" customHeight="1" x14ac:dyDescent="0.2">
      <c r="A16" s="12" t="s">
        <v>31</v>
      </c>
      <c r="B16" s="13"/>
      <c r="C16" s="62">
        <v>16150.7</v>
      </c>
      <c r="D16" s="62">
        <v>16150.7</v>
      </c>
      <c r="E16" s="61"/>
      <c r="F16" s="61"/>
    </row>
    <row r="17" spans="1:6" hidden="1" x14ac:dyDescent="0.2">
      <c r="A17" s="10" t="s">
        <v>11</v>
      </c>
      <c r="B17" s="11"/>
      <c r="C17" s="60">
        <f>C19+C20+C21+C22</f>
        <v>105748</v>
      </c>
      <c r="D17" s="60">
        <f>D19+D20+D21+D22</f>
        <v>105748</v>
      </c>
      <c r="E17" s="61"/>
      <c r="F17" s="61"/>
    </row>
    <row r="18" spans="1:6" hidden="1" x14ac:dyDescent="0.2">
      <c r="A18" s="10" t="s">
        <v>14</v>
      </c>
      <c r="B18" s="11"/>
      <c r="C18" s="60"/>
      <c r="D18" s="60"/>
      <c r="E18" s="61"/>
      <c r="F18" s="61"/>
    </row>
    <row r="19" spans="1:6" s="14" customFormat="1" hidden="1" x14ac:dyDescent="0.2">
      <c r="A19" s="12" t="s">
        <v>15</v>
      </c>
      <c r="B19" s="13"/>
      <c r="C19" s="62">
        <v>17502</v>
      </c>
      <c r="D19" s="62">
        <v>17502</v>
      </c>
      <c r="E19" s="61"/>
      <c r="F19" s="61"/>
    </row>
    <row r="20" spans="1:6" s="14" customFormat="1" hidden="1" x14ac:dyDescent="0.2">
      <c r="A20" s="12" t="s">
        <v>16</v>
      </c>
      <c r="B20" s="13"/>
      <c r="C20" s="62">
        <v>0</v>
      </c>
      <c r="D20" s="62">
        <v>0</v>
      </c>
      <c r="E20" s="61"/>
      <c r="F20" s="61"/>
    </row>
    <row r="21" spans="1:6" s="14" customFormat="1" hidden="1" x14ac:dyDescent="0.2">
      <c r="A21" s="12" t="s">
        <v>17</v>
      </c>
      <c r="B21" s="13"/>
      <c r="C21" s="62">
        <v>0</v>
      </c>
      <c r="D21" s="62">
        <v>0</v>
      </c>
      <c r="E21" s="61"/>
      <c r="F21" s="61"/>
    </row>
    <row r="22" spans="1:6" s="14" customFormat="1" hidden="1" x14ac:dyDescent="0.2">
      <c r="A22" s="12" t="s">
        <v>18</v>
      </c>
      <c r="B22" s="13"/>
      <c r="C22" s="62">
        <v>88246</v>
      </c>
      <c r="D22" s="62">
        <v>88246</v>
      </c>
      <c r="E22" s="61"/>
      <c r="F22" s="61"/>
    </row>
    <row r="23" spans="1:6" hidden="1" x14ac:dyDescent="0.2">
      <c r="A23" s="10" t="s">
        <v>2</v>
      </c>
      <c r="B23" s="11"/>
      <c r="C23" s="60">
        <v>22589</v>
      </c>
      <c r="D23" s="60">
        <v>22589</v>
      </c>
      <c r="E23" s="61"/>
      <c r="F23" s="61"/>
    </row>
    <row r="24" spans="1:6" ht="15" hidden="1" customHeight="1" x14ac:dyDescent="0.2">
      <c r="A24" s="10" t="s">
        <v>12</v>
      </c>
      <c r="B24" s="11"/>
      <c r="C24" s="60"/>
      <c r="D24" s="60"/>
      <c r="E24" s="61"/>
      <c r="F24" s="61"/>
    </row>
    <row r="25" spans="1:6" s="17" customFormat="1" ht="21.75" hidden="1" customHeight="1" x14ac:dyDescent="0.15">
      <c r="A25" s="15" t="s">
        <v>33</v>
      </c>
      <c r="B25" s="16"/>
      <c r="C25" s="63">
        <f>C26+C27+C28+C29+C31+C32</f>
        <v>249982.5</v>
      </c>
      <c r="D25" s="63">
        <f>D26+D27+D28+D29+D31+D32</f>
        <v>255599.5</v>
      </c>
      <c r="E25" s="64">
        <f t="shared" ref="E25" si="2">E26+E27+E28+E29+E31+E32</f>
        <v>0</v>
      </c>
      <c r="F25" s="64"/>
    </row>
    <row r="26" spans="1:6" ht="30.75" hidden="1" customHeight="1" x14ac:dyDescent="0.2">
      <c r="A26" s="10" t="s">
        <v>9</v>
      </c>
      <c r="B26" s="11"/>
      <c r="C26" s="60">
        <v>121350</v>
      </c>
      <c r="D26" s="60">
        <v>121350</v>
      </c>
      <c r="E26" s="61"/>
      <c r="F26" s="61"/>
    </row>
    <row r="27" spans="1:6" ht="18.75" hidden="1" customHeight="1" x14ac:dyDescent="0.2">
      <c r="A27" s="10" t="s">
        <v>3</v>
      </c>
      <c r="B27" s="11"/>
      <c r="C27" s="60">
        <v>1494.1</v>
      </c>
      <c r="D27" s="60">
        <v>1494.1</v>
      </c>
      <c r="E27" s="61"/>
      <c r="F27" s="61"/>
    </row>
    <row r="28" spans="1:6" ht="22.5" hidden="1" customHeight="1" x14ac:dyDescent="0.2">
      <c r="A28" s="10" t="s">
        <v>29</v>
      </c>
      <c r="B28" s="11"/>
      <c r="C28" s="60">
        <v>12838.4</v>
      </c>
      <c r="D28" s="60">
        <v>18455.400000000001</v>
      </c>
      <c r="E28" s="61"/>
      <c r="F28" s="61"/>
    </row>
    <row r="29" spans="1:6" ht="22.5" hidden="1" customHeight="1" x14ac:dyDescent="0.2">
      <c r="A29" s="10" t="s">
        <v>19</v>
      </c>
      <c r="B29" s="11"/>
      <c r="C29" s="60">
        <v>56700</v>
      </c>
      <c r="D29" s="60">
        <v>56700</v>
      </c>
      <c r="E29" s="61"/>
      <c r="F29" s="61"/>
    </row>
    <row r="30" spans="1:6" hidden="1" x14ac:dyDescent="0.2">
      <c r="A30" s="10" t="s">
        <v>20</v>
      </c>
      <c r="B30" s="11"/>
      <c r="C30" s="60"/>
      <c r="D30" s="60"/>
      <c r="E30" s="61"/>
      <c r="F30" s="61"/>
    </row>
    <row r="31" spans="1:6" hidden="1" x14ac:dyDescent="0.2">
      <c r="A31" s="10" t="s">
        <v>30</v>
      </c>
      <c r="B31" s="11"/>
      <c r="C31" s="60">
        <v>57000</v>
      </c>
      <c r="D31" s="60">
        <v>57000</v>
      </c>
      <c r="E31" s="61"/>
      <c r="F31" s="61"/>
    </row>
    <row r="32" spans="1:6" ht="12" hidden="1" customHeight="1" x14ac:dyDescent="0.2">
      <c r="A32" s="10" t="s">
        <v>4</v>
      </c>
      <c r="B32" s="11"/>
      <c r="C32" s="60">
        <v>600</v>
      </c>
      <c r="D32" s="60">
        <v>600</v>
      </c>
      <c r="E32" s="61"/>
      <c r="F32" s="61"/>
    </row>
    <row r="33" spans="1:6" ht="22.5" hidden="1" customHeight="1" x14ac:dyDescent="0.2">
      <c r="A33" s="10" t="s">
        <v>13</v>
      </c>
      <c r="B33" s="11"/>
      <c r="C33" s="60"/>
      <c r="D33" s="60"/>
      <c r="E33" s="61"/>
      <c r="F33" s="61"/>
    </row>
    <row r="34" spans="1:6" s="17" customFormat="1" ht="25.5" hidden="1" customHeight="1" x14ac:dyDescent="0.15">
      <c r="A34" s="18" t="s">
        <v>10</v>
      </c>
      <c r="B34" s="19"/>
      <c r="C34" s="65">
        <f t="shared" ref="C34:D34" si="3">C35+C36</f>
        <v>378319.5</v>
      </c>
      <c r="D34" s="65">
        <f t="shared" si="3"/>
        <v>383936.5</v>
      </c>
      <c r="E34" s="66"/>
      <c r="F34" s="66"/>
    </row>
    <row r="35" spans="1:6" ht="22.5" hidden="1" x14ac:dyDescent="0.2">
      <c r="A35" s="20" t="s">
        <v>5</v>
      </c>
      <c r="B35" s="21"/>
      <c r="C35" s="67">
        <f>C9+C10+C11+C17+C23+C24</f>
        <v>128337</v>
      </c>
      <c r="D35" s="67">
        <f>D9+D10+D11+D17+D23+D24</f>
        <v>128337</v>
      </c>
      <c r="E35" s="68"/>
      <c r="F35" s="68"/>
    </row>
    <row r="36" spans="1:6" ht="27.75" hidden="1" customHeight="1" x14ac:dyDescent="0.2">
      <c r="A36" s="20" t="s">
        <v>6</v>
      </c>
      <c r="B36" s="21"/>
      <c r="C36" s="67">
        <f>C26+C27+C28+C29+C31+C32</f>
        <v>249982.5</v>
      </c>
      <c r="D36" s="67">
        <f>D26+D27+D28+D29+D31+D32</f>
        <v>255599.5</v>
      </c>
      <c r="E36" s="68"/>
      <c r="F36" s="68"/>
    </row>
    <row r="37" spans="1:6" s="17" customFormat="1" ht="10.5" hidden="1" x14ac:dyDescent="0.15">
      <c r="A37" s="18" t="s">
        <v>35</v>
      </c>
      <c r="B37" s="22"/>
      <c r="C37" s="69">
        <f>C38+C39+C40+C41+C42+C43</f>
        <v>3383774.4</v>
      </c>
      <c r="D37" s="69">
        <f>D38+D39+D40+D41+D42+D43</f>
        <v>3793583.4000000004</v>
      </c>
      <c r="E37" s="70">
        <f t="shared" ref="E37" si="4">E38+E39+E40+E41+E42+E43</f>
        <v>0</v>
      </c>
      <c r="F37" s="70"/>
    </row>
    <row r="38" spans="1:6" hidden="1" x14ac:dyDescent="0.2">
      <c r="A38" s="23" t="s">
        <v>24</v>
      </c>
      <c r="B38" s="11"/>
      <c r="C38" s="60">
        <v>94763.1</v>
      </c>
      <c r="D38" s="60">
        <v>94763.1</v>
      </c>
      <c r="E38" s="61"/>
      <c r="F38" s="61"/>
    </row>
    <row r="39" spans="1:6" hidden="1" x14ac:dyDescent="0.2">
      <c r="A39" s="23" t="s">
        <v>25</v>
      </c>
      <c r="B39" s="11"/>
      <c r="C39" s="60">
        <v>862590.8</v>
      </c>
      <c r="D39" s="60">
        <v>1269089.3</v>
      </c>
      <c r="E39" s="61"/>
      <c r="F39" s="61"/>
    </row>
    <row r="40" spans="1:6" hidden="1" x14ac:dyDescent="0.2">
      <c r="A40" s="23" t="s">
        <v>26</v>
      </c>
      <c r="B40" s="11"/>
      <c r="C40" s="60">
        <v>2425265.7000000002</v>
      </c>
      <c r="D40" s="60">
        <v>2425312.2999999998</v>
      </c>
      <c r="E40" s="61"/>
      <c r="F40" s="61"/>
    </row>
    <row r="41" spans="1:6" hidden="1" x14ac:dyDescent="0.2">
      <c r="A41" s="23" t="s">
        <v>27</v>
      </c>
      <c r="B41" s="11"/>
      <c r="C41" s="60">
        <v>1154.8</v>
      </c>
      <c r="D41" s="60">
        <v>4418.7</v>
      </c>
      <c r="E41" s="61"/>
      <c r="F41" s="61"/>
    </row>
    <row r="42" spans="1:6" hidden="1" x14ac:dyDescent="0.2">
      <c r="A42" s="23" t="s">
        <v>28</v>
      </c>
      <c r="B42" s="11"/>
      <c r="C42" s="60"/>
      <c r="D42" s="60"/>
      <c r="E42" s="61"/>
      <c r="F42" s="61"/>
    </row>
    <row r="43" spans="1:6" ht="16.5" hidden="1" customHeight="1" x14ac:dyDescent="0.2">
      <c r="A43" s="24" t="s">
        <v>13</v>
      </c>
      <c r="B43" s="25"/>
      <c r="C43" s="60">
        <v>0</v>
      </c>
      <c r="D43" s="60">
        <v>0</v>
      </c>
      <c r="E43" s="61"/>
      <c r="F43" s="61"/>
    </row>
    <row r="44" spans="1:6" ht="22.5" hidden="1" x14ac:dyDescent="0.2">
      <c r="A44" s="20" t="s">
        <v>7</v>
      </c>
      <c r="B44" s="11"/>
      <c r="C44" s="60"/>
      <c r="D44" s="60" t="e">
        <f>#REF!</f>
        <v>#REF!</v>
      </c>
      <c r="E44" s="61"/>
      <c r="F44" s="61"/>
    </row>
    <row r="45" spans="1:6" s="17" customFormat="1" ht="10.5" hidden="1" x14ac:dyDescent="0.15">
      <c r="A45" s="18" t="s">
        <v>8</v>
      </c>
      <c r="B45" s="16"/>
      <c r="C45" s="63">
        <f t="shared" ref="C45:D45" si="5">C34+C37+C44</f>
        <v>3762093.9</v>
      </c>
      <c r="D45" s="63" t="e">
        <f t="shared" si="5"/>
        <v>#REF!</v>
      </c>
      <c r="E45" s="64"/>
      <c r="F45" s="64"/>
    </row>
    <row r="46" spans="1:6" s="17" customFormat="1" ht="18" customHeight="1" x14ac:dyDescent="0.15">
      <c r="A46" s="26" t="s">
        <v>38</v>
      </c>
      <c r="B46" s="27"/>
      <c r="C46" s="71">
        <f>C47+C64+C74</f>
        <v>13636833</v>
      </c>
      <c r="D46" s="71">
        <f>D47+D64+D74</f>
        <v>14283336.599999998</v>
      </c>
      <c r="E46" s="71">
        <f>E47+E64+E74</f>
        <v>17585537.699999999</v>
      </c>
      <c r="F46" s="71">
        <f>F47+F64+F74</f>
        <v>17585537.699999999</v>
      </c>
    </row>
    <row r="47" spans="1:6" s="17" customFormat="1" ht="12.75" x14ac:dyDescent="0.15">
      <c r="A47" s="26" t="s">
        <v>34</v>
      </c>
      <c r="B47" s="27"/>
      <c r="C47" s="71">
        <f>C48+C49+C51+C57+C62+C63</f>
        <v>5194032.8</v>
      </c>
      <c r="D47" s="71">
        <f>D48+D49+D51+D57+D62+D63</f>
        <v>5428734.8999999994</v>
      </c>
      <c r="E47" s="71">
        <f>E48+E49+E51+E57+E62+E63</f>
        <v>5818646.9000000004</v>
      </c>
      <c r="F47" s="71">
        <f>F48+F49+F51+F57+F62+F63</f>
        <v>5818646.9000000004</v>
      </c>
    </row>
    <row r="48" spans="1:6" s="17" customFormat="1" ht="12.75" x14ac:dyDescent="0.2">
      <c r="A48" s="28" t="s">
        <v>0</v>
      </c>
      <c r="B48" s="39" t="s">
        <v>146</v>
      </c>
      <c r="C48" s="72">
        <v>4325773.0999999996</v>
      </c>
      <c r="D48" s="72">
        <v>4447382.0999999996</v>
      </c>
      <c r="E48" s="72">
        <v>4700775.5</v>
      </c>
      <c r="F48" s="72">
        <v>4700775.5</v>
      </c>
    </row>
    <row r="49" spans="1:6" s="17" customFormat="1" ht="38.25" x14ac:dyDescent="0.2">
      <c r="A49" s="28" t="s">
        <v>32</v>
      </c>
      <c r="B49" s="39" t="s">
        <v>147</v>
      </c>
      <c r="C49" s="72">
        <f>C50</f>
        <v>38927.699999999997</v>
      </c>
      <c r="D49" s="72">
        <f>D50</f>
        <v>38927.699999999997</v>
      </c>
      <c r="E49" s="72">
        <f>E50</f>
        <v>41048.699999999997</v>
      </c>
      <c r="F49" s="72">
        <f>F50</f>
        <v>41048.699999999997</v>
      </c>
    </row>
    <row r="50" spans="1:6" s="17" customFormat="1" ht="38.25" x14ac:dyDescent="0.2">
      <c r="A50" s="28" t="s">
        <v>160</v>
      </c>
      <c r="B50" s="39" t="s">
        <v>148</v>
      </c>
      <c r="C50" s="72">
        <v>38927.699999999997</v>
      </c>
      <c r="D50" s="72">
        <v>38927.699999999997</v>
      </c>
      <c r="E50" s="72">
        <v>41048.699999999997</v>
      </c>
      <c r="F50" s="72">
        <v>41048.699999999997</v>
      </c>
    </row>
    <row r="51" spans="1:6" s="17" customFormat="1" ht="12.75" x14ac:dyDescent="0.2">
      <c r="A51" s="28" t="s">
        <v>1</v>
      </c>
      <c r="B51" s="39" t="s">
        <v>149</v>
      </c>
      <c r="C51" s="72">
        <f>C53+C54+C55+C56</f>
        <v>636958</v>
      </c>
      <c r="D51" s="72">
        <f>D53+D54+D55+D56</f>
        <v>750051.1</v>
      </c>
      <c r="E51" s="72">
        <f>E53+E54+E55+E56</f>
        <v>840405.7</v>
      </c>
      <c r="F51" s="72">
        <f>F53+F54+F55+F56</f>
        <v>840405.7</v>
      </c>
    </row>
    <row r="52" spans="1:6" s="17" customFormat="1" ht="12.75" x14ac:dyDescent="0.2">
      <c r="A52" s="28" t="s">
        <v>14</v>
      </c>
      <c r="B52" s="16"/>
      <c r="C52" s="72"/>
      <c r="D52" s="72"/>
      <c r="E52" s="72"/>
      <c r="F52" s="72"/>
    </row>
    <row r="53" spans="1:6" s="17" customFormat="1" ht="12.75" x14ac:dyDescent="0.2">
      <c r="A53" s="29" t="s">
        <v>21</v>
      </c>
      <c r="B53" s="39" t="s">
        <v>150</v>
      </c>
      <c r="C53" s="72">
        <v>605869</v>
      </c>
      <c r="D53" s="72">
        <v>712593</v>
      </c>
      <c r="E53" s="72">
        <v>807174</v>
      </c>
      <c r="F53" s="72">
        <v>807174</v>
      </c>
    </row>
    <row r="54" spans="1:6" s="17" customFormat="1" ht="12.75" x14ac:dyDescent="0.2">
      <c r="A54" s="29" t="s">
        <v>22</v>
      </c>
      <c r="B54" s="39" t="s">
        <v>151</v>
      </c>
      <c r="C54" s="72">
        <v>0</v>
      </c>
      <c r="D54" s="72">
        <v>0</v>
      </c>
      <c r="E54" s="72">
        <v>263.60000000000002</v>
      </c>
      <c r="F54" s="72">
        <v>263.60000000000002</v>
      </c>
    </row>
    <row r="55" spans="1:6" s="17" customFormat="1" ht="12.75" x14ac:dyDescent="0.2">
      <c r="A55" s="29" t="s">
        <v>23</v>
      </c>
      <c r="B55" s="39" t="s">
        <v>152</v>
      </c>
      <c r="C55" s="72">
        <v>2400</v>
      </c>
      <c r="D55" s="72">
        <v>8769.1</v>
      </c>
      <c r="E55" s="72">
        <v>8769.1</v>
      </c>
      <c r="F55" s="72">
        <v>8769.1</v>
      </c>
    </row>
    <row r="56" spans="1:6" s="17" customFormat="1" ht="38.25" x14ac:dyDescent="0.2">
      <c r="A56" s="29" t="s">
        <v>31</v>
      </c>
      <c r="B56" s="39" t="s">
        <v>153</v>
      </c>
      <c r="C56" s="72">
        <v>28689</v>
      </c>
      <c r="D56" s="72">
        <v>28689</v>
      </c>
      <c r="E56" s="72">
        <v>24199</v>
      </c>
      <c r="F56" s="72">
        <v>24199</v>
      </c>
    </row>
    <row r="57" spans="1:6" s="17" customFormat="1" ht="12.75" x14ac:dyDescent="0.2">
      <c r="A57" s="28" t="s">
        <v>11</v>
      </c>
      <c r="B57" s="39" t="s">
        <v>154</v>
      </c>
      <c r="C57" s="72">
        <f>C59+C60+C61</f>
        <v>155184</v>
      </c>
      <c r="D57" s="72">
        <f>D59+D60+D61</f>
        <v>155184</v>
      </c>
      <c r="E57" s="72">
        <f>E59+E60+E61</f>
        <v>172227</v>
      </c>
      <c r="F57" s="72">
        <f>F59+F60+F61</f>
        <v>172227</v>
      </c>
    </row>
    <row r="58" spans="1:6" s="17" customFormat="1" ht="12.75" x14ac:dyDescent="0.2">
      <c r="A58" s="28" t="s">
        <v>14</v>
      </c>
      <c r="B58" s="16"/>
      <c r="C58" s="72"/>
      <c r="D58" s="72"/>
      <c r="E58" s="72"/>
      <c r="F58" s="72"/>
    </row>
    <row r="59" spans="1:6" s="17" customFormat="1" ht="25.5" x14ac:dyDescent="0.2">
      <c r="A59" s="29" t="s">
        <v>15</v>
      </c>
      <c r="B59" s="39" t="s">
        <v>155</v>
      </c>
      <c r="C59" s="72">
        <v>38821</v>
      </c>
      <c r="D59" s="72">
        <v>38821</v>
      </c>
      <c r="E59" s="72">
        <v>51421</v>
      </c>
      <c r="F59" s="72">
        <v>51421</v>
      </c>
    </row>
    <row r="60" spans="1:6" s="17" customFormat="1" ht="12.75" x14ac:dyDescent="0.2">
      <c r="A60" s="29" t="s">
        <v>90</v>
      </c>
      <c r="B60" s="39" t="s">
        <v>156</v>
      </c>
      <c r="C60" s="72">
        <v>41193</v>
      </c>
      <c r="D60" s="72">
        <v>41193</v>
      </c>
      <c r="E60" s="72">
        <v>39549</v>
      </c>
      <c r="F60" s="72">
        <v>39549</v>
      </c>
    </row>
    <row r="61" spans="1:6" s="17" customFormat="1" ht="12.75" x14ac:dyDescent="0.2">
      <c r="A61" s="29" t="s">
        <v>18</v>
      </c>
      <c r="B61" s="39" t="s">
        <v>157</v>
      </c>
      <c r="C61" s="72">
        <v>75170</v>
      </c>
      <c r="D61" s="72">
        <v>75170</v>
      </c>
      <c r="E61" s="72">
        <v>81257</v>
      </c>
      <c r="F61" s="72">
        <v>81257</v>
      </c>
    </row>
    <row r="62" spans="1:6" s="17" customFormat="1" ht="12.75" x14ac:dyDescent="0.2">
      <c r="A62" s="28" t="s">
        <v>2</v>
      </c>
      <c r="B62" s="39" t="s">
        <v>158</v>
      </c>
      <c r="C62" s="72">
        <v>37190</v>
      </c>
      <c r="D62" s="72">
        <v>37190</v>
      </c>
      <c r="E62" s="72">
        <v>64190</v>
      </c>
      <c r="F62" s="72">
        <v>64190</v>
      </c>
    </row>
    <row r="63" spans="1:6" s="17" customFormat="1" ht="25.5" x14ac:dyDescent="0.2">
      <c r="A63" s="28" t="s">
        <v>12</v>
      </c>
      <c r="B63" s="39" t="s">
        <v>159</v>
      </c>
      <c r="C63" s="72">
        <v>0</v>
      </c>
      <c r="D63" s="72">
        <v>0</v>
      </c>
      <c r="E63" s="72">
        <v>0</v>
      </c>
      <c r="F63" s="72">
        <v>0</v>
      </c>
    </row>
    <row r="64" spans="1:6" s="17" customFormat="1" ht="12.75" x14ac:dyDescent="0.2">
      <c r="A64" s="30" t="s">
        <v>33</v>
      </c>
      <c r="B64" s="40"/>
      <c r="C64" s="71">
        <f>C65+C66+C67+C68+C69+C70</f>
        <v>215307.3</v>
      </c>
      <c r="D64" s="71">
        <f>D65+D66+D67+D68+D69+D70</f>
        <v>333599.09999999998</v>
      </c>
      <c r="E64" s="71">
        <f>E65+E66+E67+E68+E69+E70</f>
        <v>316811.70000000007</v>
      </c>
      <c r="F64" s="71">
        <f>F65+F66+F67+F68+F69+F70</f>
        <v>316811.70000000007</v>
      </c>
    </row>
    <row r="65" spans="1:6" s="17" customFormat="1" ht="25.5" x14ac:dyDescent="0.2">
      <c r="A65" s="28" t="s">
        <v>9</v>
      </c>
      <c r="B65" s="39" t="s">
        <v>161</v>
      </c>
      <c r="C65" s="72">
        <v>149492</v>
      </c>
      <c r="D65" s="72">
        <v>149492</v>
      </c>
      <c r="E65" s="72">
        <v>141950.20000000001</v>
      </c>
      <c r="F65" s="72">
        <v>141950.20000000001</v>
      </c>
    </row>
    <row r="66" spans="1:6" s="17" customFormat="1" ht="25.5" x14ac:dyDescent="0.2">
      <c r="A66" s="28" t="s">
        <v>3</v>
      </c>
      <c r="B66" s="39" t="s">
        <v>162</v>
      </c>
      <c r="C66" s="72">
        <v>679.8</v>
      </c>
      <c r="D66" s="72">
        <v>5739.2</v>
      </c>
      <c r="E66" s="72">
        <v>5739.2</v>
      </c>
      <c r="F66" s="72">
        <v>5739.2</v>
      </c>
    </row>
    <row r="67" spans="1:6" s="17" customFormat="1" ht="25.5" x14ac:dyDescent="0.2">
      <c r="A67" s="28" t="s">
        <v>29</v>
      </c>
      <c r="B67" s="39" t="s">
        <v>163</v>
      </c>
      <c r="C67" s="72">
        <v>250</v>
      </c>
      <c r="D67" s="72">
        <v>86481.4</v>
      </c>
      <c r="E67" s="72">
        <v>86481.4</v>
      </c>
      <c r="F67" s="72">
        <v>86481.4</v>
      </c>
    </row>
    <row r="68" spans="1:6" s="17" customFormat="1" ht="25.5" x14ac:dyDescent="0.2">
      <c r="A68" s="28" t="s">
        <v>19</v>
      </c>
      <c r="B68" s="39" t="s">
        <v>164</v>
      </c>
      <c r="C68" s="72">
        <v>53080</v>
      </c>
      <c r="D68" s="72">
        <v>80081</v>
      </c>
      <c r="E68" s="72">
        <v>102516</v>
      </c>
      <c r="F68" s="72">
        <v>102516</v>
      </c>
    </row>
    <row r="69" spans="1:6" s="17" customFormat="1" ht="25.5" x14ac:dyDescent="0.2">
      <c r="A69" s="28" t="s">
        <v>30</v>
      </c>
      <c r="B69" s="39" t="s">
        <v>165</v>
      </c>
      <c r="C69" s="72">
        <v>11745.5</v>
      </c>
      <c r="D69" s="72">
        <v>11745.5</v>
      </c>
      <c r="E69" s="72">
        <v>-21351.5</v>
      </c>
      <c r="F69" s="72">
        <v>-21351.5</v>
      </c>
    </row>
    <row r="70" spans="1:6" s="17" customFormat="1" ht="12.75" x14ac:dyDescent="0.2">
      <c r="A70" s="28" t="s">
        <v>4</v>
      </c>
      <c r="B70" s="39" t="s">
        <v>166</v>
      </c>
      <c r="C70" s="72">
        <v>60</v>
      </c>
      <c r="D70" s="72">
        <v>60</v>
      </c>
      <c r="E70" s="72">
        <v>1476.4</v>
      </c>
      <c r="F70" s="72">
        <v>1476.4</v>
      </c>
    </row>
    <row r="71" spans="1:6" s="17" customFormat="1" ht="25.5" x14ac:dyDescent="0.2">
      <c r="A71" s="31" t="s">
        <v>10</v>
      </c>
      <c r="B71" s="39"/>
      <c r="C71" s="71">
        <f>C72+C73</f>
        <v>5409340.0999999996</v>
      </c>
      <c r="D71" s="71">
        <f>D72+D73</f>
        <v>5762333.9999999991</v>
      </c>
      <c r="E71" s="71">
        <f>E72+E73</f>
        <v>6135458.6000000006</v>
      </c>
      <c r="F71" s="71">
        <f>F72+F73</f>
        <v>6135458.6000000006</v>
      </c>
    </row>
    <row r="72" spans="1:6" s="17" customFormat="1" ht="25.5" x14ac:dyDescent="0.15">
      <c r="A72" s="32" t="s">
        <v>5</v>
      </c>
      <c r="B72" s="27"/>
      <c r="C72" s="72">
        <f>C47</f>
        <v>5194032.8</v>
      </c>
      <c r="D72" s="72">
        <f>D47</f>
        <v>5428734.8999999994</v>
      </c>
      <c r="E72" s="72">
        <f>E47</f>
        <v>5818646.9000000004</v>
      </c>
      <c r="F72" s="72">
        <f>F47</f>
        <v>5818646.9000000004</v>
      </c>
    </row>
    <row r="73" spans="1:6" s="17" customFormat="1" ht="25.5" x14ac:dyDescent="0.15">
      <c r="A73" s="32" t="s">
        <v>6</v>
      </c>
      <c r="B73" s="27"/>
      <c r="C73" s="72">
        <f>C64</f>
        <v>215307.3</v>
      </c>
      <c r="D73" s="72">
        <f>D64</f>
        <v>333599.09999999998</v>
      </c>
      <c r="E73" s="72">
        <f>E64</f>
        <v>316811.70000000007</v>
      </c>
      <c r="F73" s="72">
        <f>F64</f>
        <v>316811.70000000007</v>
      </c>
    </row>
    <row r="74" spans="1:6" s="17" customFormat="1" ht="12.75" x14ac:dyDescent="0.2">
      <c r="A74" s="31" t="s">
        <v>35</v>
      </c>
      <c r="B74" s="39" t="s">
        <v>167</v>
      </c>
      <c r="C74" s="71">
        <f>C75+C76+C77+C78+C79+C80</f>
        <v>8227492.8999999994</v>
      </c>
      <c r="D74" s="71">
        <f>D75+D76+D77+D78+D79+D80</f>
        <v>8521002.5999999996</v>
      </c>
      <c r="E74" s="71">
        <f>E75+E76+E77+E78+E79+E80</f>
        <v>11450079.1</v>
      </c>
      <c r="F74" s="71">
        <f>F75+F76+F77+F78+F79+F80</f>
        <v>11450079.1</v>
      </c>
    </row>
    <row r="75" spans="1:6" s="17" customFormat="1" ht="12.75" x14ac:dyDescent="0.2">
      <c r="A75" s="33" t="s">
        <v>24</v>
      </c>
      <c r="B75" s="39" t="s">
        <v>168</v>
      </c>
      <c r="C75" s="72">
        <v>312437.90000000002</v>
      </c>
      <c r="D75" s="72">
        <v>359629.6</v>
      </c>
      <c r="E75" s="72">
        <v>598357</v>
      </c>
      <c r="F75" s="72">
        <v>598357</v>
      </c>
    </row>
    <row r="76" spans="1:6" s="17" customFormat="1" ht="12.75" x14ac:dyDescent="0.2">
      <c r="A76" s="33" t="s">
        <v>25</v>
      </c>
      <c r="B76" s="39" t="s">
        <v>169</v>
      </c>
      <c r="C76" s="72">
        <v>3002446</v>
      </c>
      <c r="D76" s="72">
        <v>2946856.2</v>
      </c>
      <c r="E76" s="72">
        <v>5668112.0999999996</v>
      </c>
      <c r="F76" s="72">
        <v>5668112.0999999996</v>
      </c>
    </row>
    <row r="77" spans="1:6" s="17" customFormat="1" ht="12.75" x14ac:dyDescent="0.2">
      <c r="A77" s="33" t="s">
        <v>26</v>
      </c>
      <c r="B77" s="39" t="s">
        <v>170</v>
      </c>
      <c r="C77" s="72">
        <v>4807826.7</v>
      </c>
      <c r="D77" s="72">
        <v>5033805.8</v>
      </c>
      <c r="E77" s="72">
        <v>5034224.5999999996</v>
      </c>
      <c r="F77" s="72">
        <v>5034224.5999999996</v>
      </c>
    </row>
    <row r="78" spans="1:6" s="17" customFormat="1" ht="12.75" x14ac:dyDescent="0.2">
      <c r="A78" s="33" t="s">
        <v>27</v>
      </c>
      <c r="B78" s="39" t="s">
        <v>171</v>
      </c>
      <c r="C78" s="72">
        <v>104782.3</v>
      </c>
      <c r="D78" s="72">
        <v>180711</v>
      </c>
      <c r="E78" s="72">
        <v>203760</v>
      </c>
      <c r="F78" s="72">
        <v>203760</v>
      </c>
    </row>
    <row r="79" spans="1:6" s="17" customFormat="1" ht="14.45" customHeight="1" x14ac:dyDescent="0.2">
      <c r="A79" s="33" t="s">
        <v>28</v>
      </c>
      <c r="B79" s="39" t="s">
        <v>172</v>
      </c>
      <c r="C79" s="71">
        <v>0</v>
      </c>
      <c r="D79" s="71">
        <v>0</v>
      </c>
      <c r="E79" s="71">
        <v>22750</v>
      </c>
      <c r="F79" s="71">
        <v>22750</v>
      </c>
    </row>
    <row r="80" spans="1:6" s="17" customFormat="1" ht="25.5" x14ac:dyDescent="0.2">
      <c r="A80" s="34" t="s">
        <v>13</v>
      </c>
      <c r="B80" s="39" t="s">
        <v>173</v>
      </c>
      <c r="C80" s="71">
        <v>0</v>
      </c>
      <c r="D80" s="71">
        <v>0</v>
      </c>
      <c r="E80" s="71">
        <v>-77124.600000000006</v>
      </c>
      <c r="F80" s="71">
        <v>-77124.600000000006</v>
      </c>
    </row>
    <row r="81" spans="1:6" ht="18" customHeight="1" x14ac:dyDescent="0.2">
      <c r="A81" s="48" t="s">
        <v>37</v>
      </c>
      <c r="B81" s="41"/>
      <c r="C81" s="73">
        <f>C82+C90+C95+C102+C107+C109+C115+C118+C120+C125+C130+C133</f>
        <v>13874833</v>
      </c>
      <c r="D81" s="73">
        <f t="shared" ref="D81:F81" si="6">D82+D90+D95+D102+D107+D109+D115+D118+D120+D125+D130+D133</f>
        <v>14578511.999999998</v>
      </c>
      <c r="E81" s="73">
        <f t="shared" si="6"/>
        <v>17662490.399999999</v>
      </c>
      <c r="F81" s="73">
        <f t="shared" si="6"/>
        <v>17649732</v>
      </c>
    </row>
    <row r="82" spans="1:6" s="17" customFormat="1" ht="15.95" customHeight="1" x14ac:dyDescent="0.15">
      <c r="A82" s="43" t="s">
        <v>39</v>
      </c>
      <c r="B82" s="41" t="s">
        <v>95</v>
      </c>
      <c r="C82" s="73">
        <f t="shared" ref="C82:D82" si="7">SUM(C83:C89)</f>
        <v>1413533.9</v>
      </c>
      <c r="D82" s="73">
        <f t="shared" si="7"/>
        <v>1376734.5</v>
      </c>
      <c r="E82" s="73">
        <f t="shared" ref="E82:F82" si="8">SUM(E83:E89)</f>
        <v>1341768.3999999999</v>
      </c>
      <c r="F82" s="73">
        <f t="shared" si="8"/>
        <v>1341768.3999999999</v>
      </c>
    </row>
    <row r="83" spans="1:6" ht="51" x14ac:dyDescent="0.2">
      <c r="A83" s="44" t="s">
        <v>50</v>
      </c>
      <c r="B83" s="42" t="s">
        <v>96</v>
      </c>
      <c r="C83" s="74">
        <v>7753.4</v>
      </c>
      <c r="D83" s="74">
        <v>8164.4</v>
      </c>
      <c r="E83" s="74">
        <v>8839.7999999999993</v>
      </c>
      <c r="F83" s="74">
        <v>8839.7999999999993</v>
      </c>
    </row>
    <row r="84" spans="1:6" ht="63.75" x14ac:dyDescent="0.2">
      <c r="A84" s="44" t="s">
        <v>51</v>
      </c>
      <c r="B84" s="42" t="s">
        <v>97</v>
      </c>
      <c r="C84" s="74">
        <v>33478.300000000003</v>
      </c>
      <c r="D84" s="74">
        <v>36021.5</v>
      </c>
      <c r="E84" s="74">
        <v>38682.9</v>
      </c>
      <c r="F84" s="74">
        <v>38682.9</v>
      </c>
    </row>
    <row r="85" spans="1:6" ht="76.5" x14ac:dyDescent="0.2">
      <c r="A85" s="44" t="s">
        <v>52</v>
      </c>
      <c r="B85" s="42" t="s">
        <v>98</v>
      </c>
      <c r="C85" s="74">
        <v>308820.8</v>
      </c>
      <c r="D85" s="74">
        <v>336648.2</v>
      </c>
      <c r="E85" s="74">
        <v>390392.5</v>
      </c>
      <c r="F85" s="74">
        <v>390392.5</v>
      </c>
    </row>
    <row r="86" spans="1:6" ht="12.75" x14ac:dyDescent="0.2">
      <c r="A86" s="44" t="s">
        <v>53</v>
      </c>
      <c r="B86" s="42" t="s">
        <v>99</v>
      </c>
      <c r="C86" s="74">
        <v>8.9</v>
      </c>
      <c r="D86" s="74">
        <v>8.9</v>
      </c>
      <c r="E86" s="74">
        <v>8.9</v>
      </c>
      <c r="F86" s="74">
        <v>8.9</v>
      </c>
    </row>
    <row r="87" spans="1:6" ht="59.45" customHeight="1" x14ac:dyDescent="0.2">
      <c r="A87" s="44" t="s">
        <v>54</v>
      </c>
      <c r="B87" s="42" t="s">
        <v>100</v>
      </c>
      <c r="C87" s="74">
        <v>100686</v>
      </c>
      <c r="D87" s="74">
        <v>104936.8</v>
      </c>
      <c r="E87" s="74">
        <v>117573.7</v>
      </c>
      <c r="F87" s="74">
        <v>117573.7</v>
      </c>
    </row>
    <row r="88" spans="1:6" ht="12.75" x14ac:dyDescent="0.2">
      <c r="A88" s="44" t="s">
        <v>55</v>
      </c>
      <c r="B88" s="42" t="s">
        <v>101</v>
      </c>
      <c r="C88" s="74">
        <v>188218.6</v>
      </c>
      <c r="D88" s="74">
        <v>207843</v>
      </c>
      <c r="E88" s="74">
        <v>0</v>
      </c>
      <c r="F88" s="74">
        <v>0</v>
      </c>
    </row>
    <row r="89" spans="1:6" ht="25.5" x14ac:dyDescent="0.2">
      <c r="A89" s="44" t="s">
        <v>56</v>
      </c>
      <c r="B89" s="42" t="s">
        <v>102</v>
      </c>
      <c r="C89" s="74">
        <v>774567.9</v>
      </c>
      <c r="D89" s="74">
        <v>683111.7</v>
      </c>
      <c r="E89" s="74">
        <v>786270.6</v>
      </c>
      <c r="F89" s="74">
        <v>786270.6</v>
      </c>
    </row>
    <row r="90" spans="1:6" s="17" customFormat="1" ht="25.5" x14ac:dyDescent="0.15">
      <c r="A90" s="43" t="s">
        <v>41</v>
      </c>
      <c r="B90" s="41" t="s">
        <v>103</v>
      </c>
      <c r="C90" s="73">
        <f t="shared" ref="C90:F90" si="9">SUM(C91:C94)</f>
        <v>243845.5</v>
      </c>
      <c r="D90" s="73">
        <f t="shared" si="9"/>
        <v>319648.59999999998</v>
      </c>
      <c r="E90" s="73">
        <f t="shared" si="9"/>
        <v>332854.90000000002</v>
      </c>
      <c r="F90" s="73">
        <f t="shared" si="9"/>
        <v>320880.90000000002</v>
      </c>
    </row>
    <row r="91" spans="1:6" s="17" customFormat="1" ht="12.75" x14ac:dyDescent="0.2">
      <c r="A91" s="44" t="s">
        <v>57</v>
      </c>
      <c r="B91" s="42" t="s">
        <v>104</v>
      </c>
      <c r="C91" s="74">
        <v>13357.4</v>
      </c>
      <c r="D91" s="74">
        <v>13910.8</v>
      </c>
      <c r="E91" s="74">
        <v>13997.1</v>
      </c>
      <c r="F91" s="74">
        <v>13997.1</v>
      </c>
    </row>
    <row r="92" spans="1:6" s="17" customFormat="1" ht="12.75" x14ac:dyDescent="0.2">
      <c r="A92" s="44" t="s">
        <v>87</v>
      </c>
      <c r="B92" s="42" t="s">
        <v>105</v>
      </c>
      <c r="C92" s="74">
        <v>32007.7</v>
      </c>
      <c r="D92" s="74">
        <v>20184.8</v>
      </c>
      <c r="E92" s="74">
        <v>14964</v>
      </c>
      <c r="F92" s="74">
        <v>14964</v>
      </c>
    </row>
    <row r="93" spans="1:6" s="17" customFormat="1" ht="58.15" customHeight="1" x14ac:dyDescent="0.2">
      <c r="A93" s="44" t="s">
        <v>176</v>
      </c>
      <c r="B93" s="42" t="s">
        <v>177</v>
      </c>
      <c r="C93" s="74">
        <v>145613</v>
      </c>
      <c r="D93" s="74">
        <v>166216.9</v>
      </c>
      <c r="E93" s="74">
        <v>165460.79999999999</v>
      </c>
      <c r="F93" s="74">
        <v>165460.79999999999</v>
      </c>
    </row>
    <row r="94" spans="1:6" ht="38.25" x14ac:dyDescent="0.2">
      <c r="A94" s="44" t="s">
        <v>58</v>
      </c>
      <c r="B94" s="42" t="s">
        <v>106</v>
      </c>
      <c r="C94" s="74">
        <v>52867.4</v>
      </c>
      <c r="D94" s="74">
        <v>119336.1</v>
      </c>
      <c r="E94" s="74">
        <v>138433</v>
      </c>
      <c r="F94" s="74">
        <v>126459</v>
      </c>
    </row>
    <row r="95" spans="1:6" ht="12.75" x14ac:dyDescent="0.2">
      <c r="A95" s="43" t="s">
        <v>42</v>
      </c>
      <c r="B95" s="41" t="s">
        <v>107</v>
      </c>
      <c r="C95" s="73">
        <f>SUM(C96:C101)</f>
        <v>1642147.7999999998</v>
      </c>
      <c r="D95" s="73">
        <f>SUM(D96:D101)</f>
        <v>1924550.5999999999</v>
      </c>
      <c r="E95" s="73">
        <f>SUM(E96:E101)</f>
        <v>2884610.7</v>
      </c>
      <c r="F95" s="73">
        <f>SUM(F96:F101)</f>
        <v>2884610.7</v>
      </c>
    </row>
    <row r="96" spans="1:6" ht="12.75" x14ac:dyDescent="0.2">
      <c r="A96" s="44" t="s">
        <v>59</v>
      </c>
      <c r="B96" s="42" t="s">
        <v>108</v>
      </c>
      <c r="C96" s="74">
        <v>19303</v>
      </c>
      <c r="D96" s="74">
        <v>20771.599999999999</v>
      </c>
      <c r="E96" s="74">
        <v>18306.5</v>
      </c>
      <c r="F96" s="74">
        <v>18306.5</v>
      </c>
    </row>
    <row r="97" spans="1:6" ht="12.75" x14ac:dyDescent="0.2">
      <c r="A97" s="44" t="s">
        <v>60</v>
      </c>
      <c r="B97" s="42" t="s">
        <v>109</v>
      </c>
      <c r="C97" s="74">
        <v>15973.3</v>
      </c>
      <c r="D97" s="74">
        <v>4958.3999999999996</v>
      </c>
      <c r="E97" s="74">
        <v>663.9</v>
      </c>
      <c r="F97" s="74">
        <v>663.9</v>
      </c>
    </row>
    <row r="98" spans="1:6" ht="12.75" x14ac:dyDescent="0.2">
      <c r="A98" s="44" t="s">
        <v>61</v>
      </c>
      <c r="B98" s="42" t="s">
        <v>110</v>
      </c>
      <c r="C98" s="74">
        <v>192016.3</v>
      </c>
      <c r="D98" s="74">
        <v>295275.7</v>
      </c>
      <c r="E98" s="74">
        <v>320782.59999999998</v>
      </c>
      <c r="F98" s="74">
        <v>320782.59999999998</v>
      </c>
    </row>
    <row r="99" spans="1:6" ht="25.5" x14ac:dyDescent="0.2">
      <c r="A99" s="44" t="s">
        <v>62</v>
      </c>
      <c r="B99" s="42" t="s">
        <v>111</v>
      </c>
      <c r="C99" s="74">
        <v>904751.2</v>
      </c>
      <c r="D99" s="74">
        <v>1068360</v>
      </c>
      <c r="E99" s="74">
        <v>2006895.2</v>
      </c>
      <c r="F99" s="74">
        <v>2006895.2</v>
      </c>
    </row>
    <row r="100" spans="1:6" ht="12.75" x14ac:dyDescent="0.2">
      <c r="A100" s="44" t="s">
        <v>63</v>
      </c>
      <c r="B100" s="42" t="s">
        <v>112</v>
      </c>
      <c r="C100" s="74">
        <v>21734.7</v>
      </c>
      <c r="D100" s="74">
        <v>15820.2</v>
      </c>
      <c r="E100" s="74">
        <v>14912.5</v>
      </c>
      <c r="F100" s="74">
        <v>14912.5</v>
      </c>
    </row>
    <row r="101" spans="1:6" ht="25.5" x14ac:dyDescent="0.2">
      <c r="A101" s="44" t="s">
        <v>64</v>
      </c>
      <c r="B101" s="42" t="s">
        <v>113</v>
      </c>
      <c r="C101" s="74">
        <v>488369.3</v>
      </c>
      <c r="D101" s="74">
        <v>519364.7</v>
      </c>
      <c r="E101" s="74">
        <v>523050</v>
      </c>
      <c r="F101" s="74">
        <v>523050</v>
      </c>
    </row>
    <row r="102" spans="1:6" ht="12.75" x14ac:dyDescent="0.2">
      <c r="A102" s="43" t="s">
        <v>43</v>
      </c>
      <c r="B102" s="45" t="s">
        <v>114</v>
      </c>
      <c r="C102" s="75">
        <f>SUM(C103:C106)</f>
        <v>935950.20000000007</v>
      </c>
      <c r="D102" s="73">
        <f>SUM(D103:D106)</f>
        <v>1025110.7999999999</v>
      </c>
      <c r="E102" s="73">
        <f>SUM(E103:E106)</f>
        <v>2083572.6</v>
      </c>
      <c r="F102" s="73">
        <f>SUM(F103:F106)</f>
        <v>2083572.6</v>
      </c>
    </row>
    <row r="103" spans="1:6" ht="12.75" x14ac:dyDescent="0.2">
      <c r="A103" s="44" t="s">
        <v>65</v>
      </c>
      <c r="B103" s="46" t="s">
        <v>115</v>
      </c>
      <c r="C103" s="76">
        <v>141499.4</v>
      </c>
      <c r="D103" s="74">
        <v>118115.8</v>
      </c>
      <c r="E103" s="74">
        <v>1024585.4</v>
      </c>
      <c r="F103" s="74">
        <v>1024585.4</v>
      </c>
    </row>
    <row r="104" spans="1:6" ht="12.75" x14ac:dyDescent="0.2">
      <c r="A104" s="44" t="s">
        <v>66</v>
      </c>
      <c r="B104" s="46" t="s">
        <v>116</v>
      </c>
      <c r="C104" s="76">
        <v>106661.8</v>
      </c>
      <c r="D104" s="74">
        <v>145810.20000000001</v>
      </c>
      <c r="E104" s="74">
        <v>189002.4</v>
      </c>
      <c r="F104" s="74">
        <v>189002.4</v>
      </c>
    </row>
    <row r="105" spans="1:6" ht="12.75" x14ac:dyDescent="0.2">
      <c r="A105" s="44" t="s">
        <v>67</v>
      </c>
      <c r="B105" s="46" t="s">
        <v>117</v>
      </c>
      <c r="C105" s="76">
        <v>599152.4</v>
      </c>
      <c r="D105" s="74">
        <v>645783.6</v>
      </c>
      <c r="E105" s="74">
        <v>746339.5</v>
      </c>
      <c r="F105" s="74">
        <v>746339.5</v>
      </c>
    </row>
    <row r="106" spans="1:6" ht="25.5" x14ac:dyDescent="0.2">
      <c r="A106" s="44" t="s">
        <v>68</v>
      </c>
      <c r="B106" s="46" t="s">
        <v>118</v>
      </c>
      <c r="C106" s="76">
        <v>88636.6</v>
      </c>
      <c r="D106" s="74">
        <v>115401.2</v>
      </c>
      <c r="E106" s="74">
        <v>123645.3</v>
      </c>
      <c r="F106" s="74">
        <v>123645.3</v>
      </c>
    </row>
    <row r="107" spans="1:6" ht="12.75" x14ac:dyDescent="0.2">
      <c r="A107" s="43" t="s">
        <v>36</v>
      </c>
      <c r="B107" s="45" t="s">
        <v>119</v>
      </c>
      <c r="C107" s="75">
        <f>SUM(C108)</f>
        <v>204.4</v>
      </c>
      <c r="D107" s="73">
        <f>SUM(D108)</f>
        <v>204.4</v>
      </c>
      <c r="E107" s="73">
        <f>SUM(E108)</f>
        <v>204.4</v>
      </c>
      <c r="F107" s="73">
        <f>SUM(F108)</f>
        <v>204.4</v>
      </c>
    </row>
    <row r="108" spans="1:6" ht="25.5" x14ac:dyDescent="0.2">
      <c r="A108" s="44" t="s">
        <v>69</v>
      </c>
      <c r="B108" s="46" t="s">
        <v>120</v>
      </c>
      <c r="C108" s="76">
        <v>204.4</v>
      </c>
      <c r="D108" s="74">
        <v>204.4</v>
      </c>
      <c r="E108" s="74">
        <v>204.4</v>
      </c>
      <c r="F108" s="74">
        <v>204.4</v>
      </c>
    </row>
    <row r="109" spans="1:6" ht="12.75" x14ac:dyDescent="0.2">
      <c r="A109" s="43" t="s">
        <v>44</v>
      </c>
      <c r="B109" s="45" t="s">
        <v>121</v>
      </c>
      <c r="C109" s="75">
        <f>SUM(C110:C114)</f>
        <v>8530805.4000000004</v>
      </c>
      <c r="D109" s="73">
        <f>SUM(D110:D114)</f>
        <v>8680583.3999999985</v>
      </c>
      <c r="E109" s="73">
        <f>SUM(E110:E114)</f>
        <v>9645814.1999999993</v>
      </c>
      <c r="F109" s="73">
        <f>SUM(F110:F114)</f>
        <v>9645029.7999999989</v>
      </c>
    </row>
    <row r="110" spans="1:6" ht="12.75" x14ac:dyDescent="0.2">
      <c r="A110" s="44" t="s">
        <v>70</v>
      </c>
      <c r="B110" s="46" t="s">
        <v>122</v>
      </c>
      <c r="C110" s="76">
        <v>2312857.2999999998</v>
      </c>
      <c r="D110" s="74">
        <v>2398775.2000000002</v>
      </c>
      <c r="E110" s="74">
        <v>2600364.4</v>
      </c>
      <c r="F110" s="74">
        <v>2600364.4</v>
      </c>
    </row>
    <row r="111" spans="1:6" ht="20.45" customHeight="1" x14ac:dyDescent="0.2">
      <c r="A111" s="44" t="s">
        <v>71</v>
      </c>
      <c r="B111" s="46" t="s">
        <v>123</v>
      </c>
      <c r="C111" s="76">
        <v>5418410.7000000002</v>
      </c>
      <c r="D111" s="74">
        <v>5467473.7999999998</v>
      </c>
      <c r="E111" s="74">
        <v>6246020.4000000004</v>
      </c>
      <c r="F111" s="74">
        <f>6246020.4-313.7-470.7</f>
        <v>6245236</v>
      </c>
    </row>
    <row r="112" spans="1:6" ht="12.75" x14ac:dyDescent="0.2">
      <c r="A112" s="44" t="s">
        <v>72</v>
      </c>
      <c r="B112" s="46" t="s">
        <v>124</v>
      </c>
      <c r="C112" s="76">
        <v>465888.2</v>
      </c>
      <c r="D112" s="74">
        <v>482107.3</v>
      </c>
      <c r="E112" s="74">
        <v>464579.5</v>
      </c>
      <c r="F112" s="74">
        <v>464579.5</v>
      </c>
    </row>
    <row r="113" spans="1:6" ht="12.75" x14ac:dyDescent="0.2">
      <c r="A113" s="44" t="s">
        <v>73</v>
      </c>
      <c r="B113" s="46" t="s">
        <v>125</v>
      </c>
      <c r="C113" s="76">
        <v>84286.399999999994</v>
      </c>
      <c r="D113" s="74">
        <v>84436.4</v>
      </c>
      <c r="E113" s="74">
        <v>67505.7</v>
      </c>
      <c r="F113" s="74">
        <v>67505.7</v>
      </c>
    </row>
    <row r="114" spans="1:6" ht="25.5" x14ac:dyDescent="0.2">
      <c r="A114" s="44" t="s">
        <v>74</v>
      </c>
      <c r="B114" s="46" t="s">
        <v>126</v>
      </c>
      <c r="C114" s="76">
        <v>249362.8</v>
      </c>
      <c r="D114" s="74">
        <v>247790.7</v>
      </c>
      <c r="E114" s="74">
        <v>267344.2</v>
      </c>
      <c r="F114" s="74">
        <v>267344.2</v>
      </c>
    </row>
    <row r="115" spans="1:6" ht="12.75" x14ac:dyDescent="0.2">
      <c r="A115" s="43" t="s">
        <v>45</v>
      </c>
      <c r="B115" s="45" t="s">
        <v>127</v>
      </c>
      <c r="C115" s="75">
        <f>SUM(C116:C117)</f>
        <v>280500.89999999997</v>
      </c>
      <c r="D115" s="73">
        <f>SUM(D116:D117)</f>
        <v>313981.59999999998</v>
      </c>
      <c r="E115" s="73">
        <f>SUM(E116:E117)</f>
        <v>292826.19999999995</v>
      </c>
      <c r="F115" s="73">
        <f>SUM(F116:F117)</f>
        <v>292826.19999999995</v>
      </c>
    </row>
    <row r="116" spans="1:6" ht="12.75" x14ac:dyDescent="0.2">
      <c r="A116" s="44" t="s">
        <v>75</v>
      </c>
      <c r="B116" s="46" t="s">
        <v>128</v>
      </c>
      <c r="C116" s="76">
        <v>280393.3</v>
      </c>
      <c r="D116" s="74">
        <v>313874</v>
      </c>
      <c r="E116" s="74">
        <v>292718.59999999998</v>
      </c>
      <c r="F116" s="74">
        <v>292718.59999999998</v>
      </c>
    </row>
    <row r="117" spans="1:6" ht="25.5" x14ac:dyDescent="0.2">
      <c r="A117" s="44" t="s">
        <v>76</v>
      </c>
      <c r="B117" s="46" t="s">
        <v>129</v>
      </c>
      <c r="C117" s="76">
        <v>107.6</v>
      </c>
      <c r="D117" s="74">
        <v>107.6</v>
      </c>
      <c r="E117" s="74">
        <v>107.6</v>
      </c>
      <c r="F117" s="74">
        <v>107.6</v>
      </c>
    </row>
    <row r="118" spans="1:6" ht="12.75" x14ac:dyDescent="0.2">
      <c r="A118" s="43" t="s">
        <v>40</v>
      </c>
      <c r="B118" s="45" t="s">
        <v>130</v>
      </c>
      <c r="C118" s="75">
        <f>SUM(C119)</f>
        <v>4664.3</v>
      </c>
      <c r="D118" s="73">
        <f>SUM(D119)</f>
        <v>4664.3</v>
      </c>
      <c r="E118" s="73">
        <f>SUM(E119)</f>
        <v>4559.5</v>
      </c>
      <c r="F118" s="73">
        <f>SUM(F119)</f>
        <v>4559.5</v>
      </c>
    </row>
    <row r="119" spans="1:6" ht="25.5" x14ac:dyDescent="0.2">
      <c r="A119" s="44" t="s">
        <v>77</v>
      </c>
      <c r="B119" s="46" t="s">
        <v>131</v>
      </c>
      <c r="C119" s="76">
        <v>4664.3</v>
      </c>
      <c r="D119" s="74">
        <v>4664.3</v>
      </c>
      <c r="E119" s="74">
        <v>4559.5</v>
      </c>
      <c r="F119" s="74">
        <v>4559.5</v>
      </c>
    </row>
    <row r="120" spans="1:6" ht="12.75" x14ac:dyDescent="0.2">
      <c r="A120" s="43" t="s">
        <v>46</v>
      </c>
      <c r="B120" s="45" t="s">
        <v>132</v>
      </c>
      <c r="C120" s="75">
        <f t="shared" ref="C120:F120" si="10">SUM(C121:C124)</f>
        <v>323223</v>
      </c>
      <c r="D120" s="73">
        <f t="shared" si="10"/>
        <v>399689.1</v>
      </c>
      <c r="E120" s="73">
        <f t="shared" si="10"/>
        <v>548275.69999999995</v>
      </c>
      <c r="F120" s="73">
        <f t="shared" si="10"/>
        <v>548275.69999999995</v>
      </c>
    </row>
    <row r="121" spans="1:6" ht="12.75" x14ac:dyDescent="0.2">
      <c r="A121" s="44" t="s">
        <v>78</v>
      </c>
      <c r="B121" s="46" t="s">
        <v>133</v>
      </c>
      <c r="C121" s="76">
        <v>8258</v>
      </c>
      <c r="D121" s="74">
        <v>26258</v>
      </c>
      <c r="E121" s="74">
        <v>27562.2</v>
      </c>
      <c r="F121" s="74">
        <v>27562.2</v>
      </c>
    </row>
    <row r="122" spans="1:6" ht="12.75" x14ac:dyDescent="0.2">
      <c r="A122" s="44" t="s">
        <v>79</v>
      </c>
      <c r="B122" s="46" t="s">
        <v>134</v>
      </c>
      <c r="C122" s="76">
        <v>20450.900000000001</v>
      </c>
      <c r="D122" s="74">
        <v>68743.3</v>
      </c>
      <c r="E122" s="74">
        <v>179223.7</v>
      </c>
      <c r="F122" s="74">
        <v>179223.7</v>
      </c>
    </row>
    <row r="123" spans="1:6" ht="12.75" x14ac:dyDescent="0.2">
      <c r="A123" s="44" t="s">
        <v>80</v>
      </c>
      <c r="B123" s="46" t="s">
        <v>135</v>
      </c>
      <c r="C123" s="76">
        <v>102049.5</v>
      </c>
      <c r="D123" s="74">
        <v>101921.2</v>
      </c>
      <c r="E123" s="74">
        <v>107299.1</v>
      </c>
      <c r="F123" s="74">
        <v>107299.1</v>
      </c>
    </row>
    <row r="124" spans="1:6" ht="25.5" x14ac:dyDescent="0.2">
      <c r="A124" s="44" t="s">
        <v>81</v>
      </c>
      <c r="B124" s="46" t="s">
        <v>136</v>
      </c>
      <c r="C124" s="76">
        <v>192464.6</v>
      </c>
      <c r="D124" s="74">
        <v>202766.6</v>
      </c>
      <c r="E124" s="74">
        <v>234190.7</v>
      </c>
      <c r="F124" s="74">
        <v>234190.7</v>
      </c>
    </row>
    <row r="125" spans="1:6" ht="12.75" x14ac:dyDescent="0.2">
      <c r="A125" s="43" t="s">
        <v>47</v>
      </c>
      <c r="B125" s="41" t="s">
        <v>137</v>
      </c>
      <c r="C125" s="73">
        <f>SUM(C126:C129)</f>
        <v>397125.60000000003</v>
      </c>
      <c r="D125" s="73">
        <f t="shared" ref="D125:F125" si="11">SUM(D126:D129)</f>
        <v>393086.2</v>
      </c>
      <c r="E125" s="73">
        <f t="shared" si="11"/>
        <v>422018.6</v>
      </c>
      <c r="F125" s="73">
        <f t="shared" si="11"/>
        <v>422018.6</v>
      </c>
    </row>
    <row r="126" spans="1:6" ht="12.75" x14ac:dyDescent="0.2">
      <c r="A126" s="44" t="s">
        <v>82</v>
      </c>
      <c r="B126" s="46" t="s">
        <v>138</v>
      </c>
      <c r="C126" s="76">
        <v>246684.5</v>
      </c>
      <c r="D126" s="74">
        <v>240107.1</v>
      </c>
      <c r="E126" s="74">
        <v>235154.1</v>
      </c>
      <c r="F126" s="74">
        <v>235154.1</v>
      </c>
    </row>
    <row r="127" spans="1:6" ht="12.75" x14ac:dyDescent="0.2">
      <c r="A127" s="44" t="s">
        <v>174</v>
      </c>
      <c r="B127" s="46" t="s">
        <v>175</v>
      </c>
      <c r="C127" s="76">
        <v>0</v>
      </c>
      <c r="D127" s="74">
        <v>0</v>
      </c>
      <c r="E127" s="74">
        <v>34805</v>
      </c>
      <c r="F127" s="74">
        <v>34805</v>
      </c>
    </row>
    <row r="128" spans="1:6" ht="12.75" x14ac:dyDescent="0.2">
      <c r="A128" s="44" t="s">
        <v>86</v>
      </c>
      <c r="B128" s="46" t="s">
        <v>139</v>
      </c>
      <c r="C128" s="76">
        <v>123538.9</v>
      </c>
      <c r="D128" s="74">
        <v>126076.8</v>
      </c>
      <c r="E128" s="74">
        <v>132414.29999999999</v>
      </c>
      <c r="F128" s="74">
        <v>132414.29999999999</v>
      </c>
    </row>
    <row r="129" spans="1:6" ht="25.5" x14ac:dyDescent="0.2">
      <c r="A129" s="44" t="s">
        <v>83</v>
      </c>
      <c r="B129" s="46" t="s">
        <v>140</v>
      </c>
      <c r="C129" s="76">
        <v>26902.2</v>
      </c>
      <c r="D129" s="74">
        <v>26902.3</v>
      </c>
      <c r="E129" s="74">
        <v>19645.2</v>
      </c>
      <c r="F129" s="74">
        <v>19645.2</v>
      </c>
    </row>
    <row r="130" spans="1:6" ht="12.75" x14ac:dyDescent="0.2">
      <c r="A130" s="43" t="s">
        <v>48</v>
      </c>
      <c r="B130" s="45" t="s">
        <v>141</v>
      </c>
      <c r="C130" s="75">
        <f>SUM(C131:C132)</f>
        <v>97832</v>
      </c>
      <c r="D130" s="73">
        <f>SUM(D131:D132)</f>
        <v>135258.5</v>
      </c>
      <c r="E130" s="73">
        <f>SUM(E131:E132)</f>
        <v>105707.3</v>
      </c>
      <c r="F130" s="73">
        <f>SUM(F131:F132)</f>
        <v>105707.3</v>
      </c>
    </row>
    <row r="131" spans="1:6" ht="12" customHeight="1" x14ac:dyDescent="0.2">
      <c r="A131" s="44" t="s">
        <v>84</v>
      </c>
      <c r="B131" s="46" t="s">
        <v>142</v>
      </c>
      <c r="C131" s="76">
        <v>90542.2</v>
      </c>
      <c r="D131" s="74">
        <v>127968.7</v>
      </c>
      <c r="E131" s="74">
        <v>99596.800000000003</v>
      </c>
      <c r="F131" s="74">
        <v>99596.800000000003</v>
      </c>
    </row>
    <row r="132" spans="1:6" ht="25.5" x14ac:dyDescent="0.2">
      <c r="A132" s="44" t="s">
        <v>85</v>
      </c>
      <c r="B132" s="46" t="s">
        <v>143</v>
      </c>
      <c r="C132" s="76">
        <v>7289.8</v>
      </c>
      <c r="D132" s="74">
        <v>7289.8</v>
      </c>
      <c r="E132" s="74">
        <v>6110.5</v>
      </c>
      <c r="F132" s="74">
        <v>6110.5</v>
      </c>
    </row>
    <row r="133" spans="1:6" ht="25.5" x14ac:dyDescent="0.2">
      <c r="A133" s="35" t="s">
        <v>89</v>
      </c>
      <c r="B133" s="49" t="s">
        <v>144</v>
      </c>
      <c r="C133" s="77">
        <f>SUM(C134)</f>
        <v>5000</v>
      </c>
      <c r="D133" s="71">
        <f>SUM(D134)</f>
        <v>5000</v>
      </c>
      <c r="E133" s="71">
        <f>SUM(E134)</f>
        <v>277.89999999999998</v>
      </c>
      <c r="F133" s="71">
        <f>SUM(F134)</f>
        <v>277.89999999999998</v>
      </c>
    </row>
    <row r="134" spans="1:6" ht="30" customHeight="1" x14ac:dyDescent="0.2">
      <c r="A134" s="36" t="s">
        <v>88</v>
      </c>
      <c r="B134" s="50" t="s">
        <v>145</v>
      </c>
      <c r="C134" s="78">
        <v>5000</v>
      </c>
      <c r="D134" s="72">
        <v>5000</v>
      </c>
      <c r="E134" s="72">
        <v>277.89999999999998</v>
      </c>
      <c r="F134" s="72">
        <v>277.89999999999998</v>
      </c>
    </row>
  </sheetData>
  <mergeCells count="1">
    <mergeCell ref="A3:F3"/>
  </mergeCells>
  <pageMargins left="0.98425196850393704" right="0.23622047244094491" top="0.78740157480314965" bottom="0.78740157480314965" header="0.31496062992125984" footer="0.31496062992125984"/>
  <pageSetup paperSize="9" scale="9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Павловская Татьяна Александровна</cp:lastModifiedBy>
  <cp:lastPrinted>2025-02-14T11:53:13Z</cp:lastPrinted>
  <dcterms:created xsi:type="dcterms:W3CDTF">1996-10-08T23:32:33Z</dcterms:created>
  <dcterms:modified xsi:type="dcterms:W3CDTF">2025-03-03T09:27:51Z</dcterms:modified>
</cp:coreProperties>
</file>