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5\обмен\Охранова Е. А\БЮДЖЕТ 2023\Отчет об исполнении за 2023 год\"/>
    </mc:Choice>
  </mc:AlternateContent>
  <bookViews>
    <workbookView xWindow="0" yWindow="0" windowWidth="11910" windowHeight="10215"/>
  </bookViews>
  <sheets>
    <sheet name="Вып.плана. (3)" sheetId="5" r:id="rId1"/>
  </sheets>
  <calcPr calcId="152511"/>
</workbook>
</file>

<file path=xl/calcChain.xml><?xml version="1.0" encoding="utf-8"?>
<calcChain xmlns="http://schemas.openxmlformats.org/spreadsheetml/2006/main">
  <c r="G46" i="5" l="1"/>
  <c r="G47" i="5"/>
  <c r="I52" i="5"/>
  <c r="H52" i="5"/>
  <c r="F46" i="5"/>
  <c r="H46" i="5"/>
  <c r="I46" i="5"/>
  <c r="F47" i="5"/>
  <c r="H47" i="5"/>
  <c r="I47" i="5"/>
  <c r="H48" i="5"/>
  <c r="F50" i="5"/>
  <c r="H50" i="5"/>
  <c r="I50" i="5"/>
  <c r="I30" i="5"/>
  <c r="G20" i="5"/>
  <c r="E25" i="5"/>
  <c r="D49" i="5"/>
  <c r="D48" i="5" s="1"/>
  <c r="E49" i="5"/>
  <c r="E48" i="5" s="1"/>
  <c r="I48" i="5" s="1"/>
  <c r="C49" i="5"/>
  <c r="C48" i="5" s="1"/>
  <c r="F48" i="5" s="1"/>
  <c r="D51" i="5"/>
  <c r="C12" i="5"/>
  <c r="I49" i="5" l="1"/>
  <c r="H49" i="5"/>
  <c r="F49" i="5"/>
  <c r="H42" i="5"/>
  <c r="G42" i="5"/>
  <c r="G26" i="5" l="1"/>
  <c r="H26" i="5"/>
  <c r="E51" i="5" l="1"/>
  <c r="D37" i="5"/>
  <c r="E37" i="5"/>
  <c r="C37" i="5"/>
  <c r="D12" i="5"/>
  <c r="E12" i="5"/>
  <c r="C32" i="5"/>
  <c r="D25" i="5"/>
  <c r="C25" i="5"/>
  <c r="H51" i="5" l="1"/>
  <c r="I51" i="5"/>
  <c r="F25" i="5"/>
  <c r="F36" i="5" l="1"/>
  <c r="I11" i="5" l="1"/>
  <c r="I13" i="5"/>
  <c r="I15" i="5"/>
  <c r="I17" i="5"/>
  <c r="I18" i="5"/>
  <c r="I20" i="5"/>
  <c r="I21" i="5"/>
  <c r="I22" i="5"/>
  <c r="I23" i="5"/>
  <c r="I26" i="5"/>
  <c r="I27" i="5"/>
  <c r="I28" i="5"/>
  <c r="I29" i="5"/>
  <c r="I31" i="5"/>
  <c r="I33" i="5"/>
  <c r="I35" i="5"/>
  <c r="I36" i="5"/>
  <c r="I39" i="5"/>
  <c r="I42" i="5"/>
  <c r="I43" i="5"/>
  <c r="I44" i="5"/>
  <c r="I45" i="5"/>
  <c r="H11" i="5"/>
  <c r="H13" i="5"/>
  <c r="H15" i="5"/>
  <c r="H16" i="5"/>
  <c r="H17" i="5"/>
  <c r="H18" i="5"/>
  <c r="H20" i="5"/>
  <c r="H21" i="5"/>
  <c r="H22" i="5"/>
  <c r="H23" i="5"/>
  <c r="H24" i="5"/>
  <c r="H27" i="5"/>
  <c r="H28" i="5"/>
  <c r="H29" i="5"/>
  <c r="H30" i="5"/>
  <c r="H31" i="5"/>
  <c r="H33" i="5"/>
  <c r="H34" i="5"/>
  <c r="H35" i="5"/>
  <c r="H36" i="5"/>
  <c r="H38" i="5"/>
  <c r="H39" i="5"/>
  <c r="H43" i="5"/>
  <c r="H44" i="5"/>
  <c r="H45" i="5"/>
  <c r="G11" i="5"/>
  <c r="G13" i="5"/>
  <c r="G15" i="5"/>
  <c r="G17" i="5"/>
  <c r="G18" i="5"/>
  <c r="G21" i="5"/>
  <c r="G22" i="5"/>
  <c r="G23" i="5"/>
  <c r="G27" i="5"/>
  <c r="G28" i="5"/>
  <c r="G29" i="5"/>
  <c r="G30" i="5"/>
  <c r="G31" i="5"/>
  <c r="G33" i="5"/>
  <c r="G35" i="5"/>
  <c r="G36" i="5"/>
  <c r="G39" i="5"/>
  <c r="G43" i="5"/>
  <c r="G44" i="5"/>
  <c r="G45" i="5"/>
  <c r="F11" i="5"/>
  <c r="F13" i="5"/>
  <c r="F15" i="5"/>
  <c r="F16" i="5"/>
  <c r="F17" i="5"/>
  <c r="F18" i="5"/>
  <c r="F20" i="5"/>
  <c r="F21" i="5"/>
  <c r="F22" i="5"/>
  <c r="F23" i="5"/>
  <c r="F24" i="5"/>
  <c r="F26" i="5"/>
  <c r="F27" i="5"/>
  <c r="F28" i="5"/>
  <c r="F29" i="5"/>
  <c r="F30" i="5"/>
  <c r="F33" i="5"/>
  <c r="F34" i="5"/>
  <c r="F35" i="5"/>
  <c r="F38" i="5"/>
  <c r="F39" i="5"/>
  <c r="F42" i="5"/>
  <c r="F43" i="5"/>
  <c r="F44" i="5"/>
  <c r="F45" i="5"/>
  <c r="F52" i="5"/>
  <c r="E41" i="5"/>
  <c r="E40" i="5" s="1"/>
  <c r="E32" i="5"/>
  <c r="E19" i="5"/>
  <c r="E14" i="5"/>
  <c r="E10" i="5"/>
  <c r="D41" i="5"/>
  <c r="D40" i="5" s="1"/>
  <c r="D10" i="5"/>
  <c r="C10" i="5"/>
  <c r="I10" i="5" l="1"/>
  <c r="I41" i="5"/>
  <c r="H10" i="5"/>
  <c r="H12" i="5"/>
  <c r="F10" i="5"/>
  <c r="G10" i="5"/>
  <c r="H41" i="5"/>
  <c r="E9" i="5"/>
  <c r="F37" i="5"/>
  <c r="I37" i="5"/>
  <c r="D32" i="5"/>
  <c r="H32" i="5" s="1"/>
  <c r="D19" i="5"/>
  <c r="I19" i="5" s="1"/>
  <c r="D14" i="5"/>
  <c r="H14" i="5" s="1"/>
  <c r="I12" i="5"/>
  <c r="C51" i="5"/>
  <c r="F51" i="5" s="1"/>
  <c r="C41" i="5"/>
  <c r="F32" i="5"/>
  <c r="C19" i="5"/>
  <c r="G19" i="5" s="1"/>
  <c r="C14" i="5"/>
  <c r="G14" i="5" s="1"/>
  <c r="F41" i="5" l="1"/>
  <c r="C40" i="5"/>
  <c r="C9" i="5"/>
  <c r="G37" i="5"/>
  <c r="H37" i="5"/>
  <c r="G25" i="5"/>
  <c r="G12" i="5"/>
  <c r="G41" i="5"/>
  <c r="F12" i="5"/>
  <c r="F19" i="5"/>
  <c r="F14" i="5"/>
  <c r="I14" i="5"/>
  <c r="H19" i="5"/>
  <c r="I25" i="5"/>
  <c r="H25" i="5"/>
  <c r="E53" i="5"/>
  <c r="G32" i="5"/>
  <c r="I32" i="5"/>
  <c r="D9" i="5"/>
  <c r="H9" i="5" s="1"/>
  <c r="G9" i="5" l="1"/>
  <c r="F9" i="5"/>
  <c r="C53" i="5"/>
  <c r="F53" i="5" s="1"/>
  <c r="I9" i="5"/>
  <c r="D53" i="5"/>
  <c r="I53" i="5" s="1"/>
  <c r="I40" i="5"/>
  <c r="H40" i="5"/>
  <c r="G40" i="5"/>
  <c r="F40" i="5"/>
  <c r="G53" i="5" l="1"/>
  <c r="H53" i="5"/>
</calcChain>
</file>

<file path=xl/sharedStrings.xml><?xml version="1.0" encoding="utf-8"?>
<sst xmlns="http://schemas.openxmlformats.org/spreadsheetml/2006/main" count="134" uniqueCount="125">
  <si>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</si>
  <si>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 в бюджеты городских округов</t>
  </si>
  <si>
    <t>ПРОЧИЕ БЕЗВОЗМЕЗДНЫЕ ПОСТУПЛЕНИЯ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</si>
  <si>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</si>
  <si>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</si>
  <si>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</si>
  <si>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</si>
  <si>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 xml:space="preserve">БЕЗВОЗМЕЗДНЫЕ ПОСТУПЛЕНИЯ </t>
  </si>
  <si>
    <t>Прочие неналоговые доходы</t>
  </si>
  <si>
    <t>Невыясненные поступления</t>
  </si>
  <si>
    <t>ПРОЧИЕ НЕНАЛОГОВЫЕ ДОХОДЫ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</si>
  <si>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</si>
  <si>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</si>
  <si>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</si>
  <si>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квартир</t>
  </si>
  <si>
    <t>ДОХОДЫ ОТ ПРОДАЖИ МАТЕРИАЛЬНЫХ И НЕМАТЕРИАЛЬНЫХ АКТИВОВ</t>
  </si>
  <si>
    <t>ПЛАТЕЖИ ПРИ ПОЛЬЗОВАНИИ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</si>
  <si>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</si>
  <si>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</si>
  <si>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</si>
  <si>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</si>
  <si>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</si>
  <si>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</si>
  <si>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ГОСУДАРСТВЕННАЯ ПОШЛИНА</t>
  </si>
  <si>
    <t>Земельный налог</t>
  </si>
  <si>
    <t>Налог на имущество физических лиц</t>
  </si>
  <si>
    <t>НАЛОГИ НА ИМУЩЕСТВО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</si>
  <si>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</si>
  <si>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</si>
  <si>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</si>
  <si>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</si>
  <si>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НАЛОГИ НА СОВОКУПНЫЙ ДОХОД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</si>
  <si>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</si>
  <si>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</si>
  <si>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</si>
  <si>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НАЛОГИ НА ПРИБЫЛЬ, ДОХОДЫ</t>
  </si>
  <si>
    <t xml:space="preserve">НАЛОГОВЫЕ И НЕНАЛОГОВЫЕ ДОХОДЫ </t>
  </si>
  <si>
    <t>ВСЕГО</t>
  </si>
  <si>
    <t>ДОХОДЫ ОТ ОКАЗАНИЯ ПЛАТНЫХ УСЛУГ И КОМПЕНСАЦИИ ЗАТРАТ ГОСУДАРСТВА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</si>
  <si>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</si>
  <si>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</si>
  <si>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Транспортный налог</t>
  </si>
  <si>
    <t>Приложение 2 к Пояснительной записке</t>
  </si>
  <si>
    <t>Код классификации доходов бюджета</t>
  </si>
  <si>
    <t>Наименование кода классификации доходов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</si>
  <si>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</si>
  <si>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</si>
  <si>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</si>
  <si>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</si>
  <si>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</si>
  <si>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</si>
  <si>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</si>
  <si>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</si>
  <si>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</si>
  <si>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</si>
  <si>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</si>
  <si>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</si>
  <si>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000 1 06 04000 02 0000 110</t>
  </si>
  <si>
    <t>000 1 06 06000 00 0000 110</t>
  </si>
  <si>
    <t>000 1 08 00000 00 0000 000</t>
  </si>
  <si>
    <t>000 1 09 00000 00 0000 000</t>
  </si>
  <si>
    <t>000 1 11 00000 00 0000 000</t>
  </si>
  <si>
    <t xml:space="preserve"> 000 1 11 01000 00 0000 120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</si>
  <si>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</si>
  <si>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</si>
  <si>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</si>
  <si>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</si>
  <si>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000 1 13 00000 00 0000 000</t>
  </si>
  <si>
    <t>000 1 14 00000 00 0000 000</t>
  </si>
  <si>
    <t>000 1 14 01000 00 0000 410</t>
  </si>
  <si>
    <t>000 1 14 02000 00 0000 000</t>
  </si>
  <si>
    <t>000 1 14 06000 00 0000 430</t>
  </si>
  <si>
    <t>000 1 16 00000 00 0000 000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</si>
  <si>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</si>
  <si>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</si>
  <si>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</si>
  <si>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</si>
  <si>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</si>
  <si>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000 2 02 10000 00 0000 150</t>
  </si>
  <si>
    <t>000 2 02 20000 00 0000 150</t>
  </si>
  <si>
    <t>000 2 02 30000 00  0000 150</t>
  </si>
  <si>
    <t>000 2 02 40000 00  0000 150</t>
  </si>
  <si>
    <t>000 2 07 00000 00 0000 000</t>
  </si>
  <si>
    <t>000 2 07 04000 04 0000 150</t>
  </si>
  <si>
    <t>000 2 19 00000 00 0000 000</t>
  </si>
  <si>
    <t>000 2 19 00000 04 0000 150</t>
  </si>
  <si>
    <t>Причины отклонения фактических значений от первоначально утвержденного плана,  5% и более</t>
  </si>
  <si>
    <t>Причины отклонения фактических значений от уточненного плана,  5% и более)</t>
  </si>
  <si>
    <t xml:space="preserve">Возврат в бюджет автономного округа не использованных остатков межбюджетных трансфертов </t>
  </si>
  <si>
    <t>Утонченный план на год</t>
  </si>
  <si>
    <t>Возврат неверно уплаченных в предыдущие периоды платежей за негативное воздействие на окружающую среду, администрируемых Росприроднадзором</t>
  </si>
  <si>
    <t>Перерасчет по земельному налогу (по обязательствам, возникшим до 1 января 2006 года)</t>
  </si>
  <si>
    <t xml:space="preserve">Анализ исполнения доходной части бюджета города Ханты-Мансийска за 2023 год в сопоставлении с первоначально утверждёнными показателями, уточненными показателями, тыс. рублей
</t>
  </si>
  <si>
    <t>Первоначально утвержденный план на 2023 год (РД от 23.12.2022 № 127-VII РД)</t>
  </si>
  <si>
    <t>Исполнено за  2023 год</t>
  </si>
  <si>
    <t>% исполнения к первоначально утвержденному плану 2023 года</t>
  </si>
  <si>
    <t>Отклонение от уточненного плана на 2023 год</t>
  </si>
  <si>
    <t xml:space="preserve">000 2 07 00 000 00 0000 000 </t>
  </si>
  <si>
    <t xml:space="preserve">000 2 07 04 000 04 0000 150 </t>
  </si>
  <si>
    <t xml:space="preserve">000 2 07 04 050 04 0000 150 </t>
  </si>
  <si>
    <t>% исполнения к уточненному плану 2023 года</t>
  </si>
  <si>
    <t>Рост фонда оплаты труда</t>
  </si>
  <si>
    <t>ЕНВД отменен с 01.01.2021. В 2023 году произведены перерасчеты по отмененному налогу.</t>
  </si>
  <si>
    <t>Увеличение количества проведенных аукционов</t>
  </si>
  <si>
    <t>Увеличение поступления платы за  пользование материалами Геофонда (планшет)</t>
  </si>
  <si>
    <t>Возврат дебиторской задолженности прошлых лет.</t>
  </si>
  <si>
    <t>В декабре 2022 года на невыясненные поступила сумма по договору купли-продажи, сумма уточнена в январе 2023 года.</t>
  </si>
  <si>
    <t>Отклонение  от первоначально утвержденного плана на 2023 год</t>
  </si>
  <si>
    <t>Перечисление в доход бюджета части прибыли  муниципальных предприятий</t>
  </si>
  <si>
    <t>Введение ЕНС, перенос срока уплаты на 09.01.2024.</t>
  </si>
  <si>
    <t>В связи с произведенным подъёмом переплаты на ЕНС</t>
  </si>
  <si>
    <t>В связи с увеличением количества налогоплательщиков, поступлением задолженности по налогу за предыдущие периоды</t>
  </si>
  <si>
    <t>В связи с подъемом переплаты на Единый налоговый счет по транспортному налогу, уплачиваемому организациями</t>
  </si>
  <si>
    <t>В связи с использованием налогоплательщиками в 2022 году имеющейся переплаты предыдущих периодов по земельному налогу организаций</t>
  </si>
  <si>
    <t>В связи с перечислением в доход бюджета дивидендов от ООО</t>
  </si>
  <si>
    <t>Досрочная оплата по договорам найма жилого помещения, поступление задолженности прошлых лет.</t>
  </si>
  <si>
    <t xml:space="preserve">Досрочная выплата по ранее заключенным договорам купли-продажи имущества, договорам мены жилых помещений </t>
  </si>
  <si>
    <t>Поступление платежей по искам о возмещении вреда, причиненного окружающей среде, а также платежей, уплачиваемых при добровольном возмещении вреда, причиненного окружающей среде</t>
  </si>
  <si>
    <t>В плане по доходам бюджета города объем дотаций сформирован в соответствии  с доведенными уведомлениями Департамента финансов ХМАО-Югры.</t>
  </si>
  <si>
    <t>В плане по доходам бюджета города объем субсидий сформирован в соответствии  с доведенными уведомлениями Департамента финансов ХМАО-Югры.</t>
  </si>
  <si>
    <t>Поступление пожертвования от организации на приобретение оборудования, мебели в школу</t>
  </si>
  <si>
    <t>В плане по доходам бюджета города объем иных межбюджетных трансфертов сформирован в соответствии  с доведенными уведомлениями Департамента финансов ХМАО-Югры.</t>
  </si>
  <si>
    <t>Произведен подъёмом переплаты на ЕНС</t>
  </si>
  <si>
    <t>Увеличение ставок по акцизам в соответствии с Налоговым кодексом РФ</t>
  </si>
  <si>
    <t>В связи с поступлением задолженности прошлых лет по договорам аренды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</si>
</sst>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0" xfId="0" applyFont="1" applyAlignment="1"/>
    <xf numFmtId="0" fontId="1" fillId="2" borderId="0" xfId="1" applyFill="1"/>
    <xf numFmtId="0" fontId="1" fillId="0" borderId="0" xfId="1" applyAlignment="1">
      <alignment wrapText="1"/>
    </xf>
    <xf numFmtId="0" fontId="1" fillId="0" borderId="0" xfId="1"/>
    <xf numFmtId="0" fontId="0" fillId="0" borderId="0" xfId="0" applyAlignment="1">
      <alignment horizontal="center" vertical="top" wrapText="1"/>
    </xf>
    <xf numFmtId="0" fontId="3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left" vertical="top" wrapText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horizontal="center" vertical="top" wrapText="1"/>
    </xf>
    <xf numFmtId="0" fontId="6" fillId="0" borderId="0" xfId="1" applyFont="1" applyAlignment="1" applyProtection="1">
      <alignment horizontal="right"/>
      <protection hidden="1"/>
    </xf>
    <xf numFmtId="0" fontId="0" fillId="0" borderId="0" xfId="0" applyAlignment="1"/>
    <xf numFmtId="164" fontId="8" fillId="2" borderId="1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 wrapText="1"/>
    </xf>
    <xf numFmtId="2" fontId="6" fillId="0" borderId="0" xfId="1" applyNumberFormat="1" applyFont="1" applyFill="1" applyAlignment="1" applyProtection="1">
      <protection hidden="1"/>
    </xf>
    <xf numFmtId="2" fontId="9" fillId="0" borderId="0" xfId="0" applyNumberFormat="1" applyFont="1" applyFill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right" vertical="center"/>
    </xf>
    <xf numFmtId="2" fontId="1" fillId="0" borderId="0" xfId="1" applyNumberFormat="1" applyFont="1" applyFill="1"/>
    <xf numFmtId="2" fontId="5" fillId="0" borderId="0" xfId="0" applyNumberFormat="1" applyFont="1" applyFill="1" applyAlignment="1">
      <alignment wrapText="1"/>
    </xf>
    <xf numFmtId="0" fontId="0" fillId="0" borderId="0" xfId="0" applyFill="1" applyAlignment="1">
      <alignment horizontal="center" vertical="top" wrapText="1"/>
    </xf>
    <xf numFmtId="2" fontId="0" fillId="0" borderId="0" xfId="0" applyNumberFormat="1" applyFill="1" applyAlignment="1">
      <alignment horizontal="center" vertical="top" wrapText="1"/>
    </xf>
    <xf numFmtId="2" fontId="1" fillId="0" borderId="0" xfId="1" applyNumberFormat="1" applyFill="1" applyAlignment="1">
      <alignment wrapText="1"/>
    </xf>
  </cellXfs>
  <cellStyles count="7">
    <cellStyle name="Обычный" xfId="0" builtinId="0"/>
    <cellStyle name="Обычный 2" xfId="1"/>
    <cellStyle name="Обычный 2 2" xfId="2"/>
    <cellStyle name="Обычный 2 2 2" xfId="5"/>
    <cellStyle name="Обычный 2 3" xfId="4"/>
    <cellStyle name="Обычный 2 4" xfId="3"/>
    <cellStyle name="Обычный 2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zoomScaleNormal="100" workbookViewId="0">
      <pane ySplit="8" topLeftCell="A35" activePane="bottomLeft" state="frozen"/>
      <selection activeCell="B1" sqref="B1"/>
      <selection pane="bottomLeft" activeCell="N7" sqref="N7"/>
    </sheetView>
  </sheetViews>
  <sheetFormatPr defaultColWidth="9.140625" defaultRowHeight="12.75" x14ac:dyDescent="0.2"/>
  <cols>
    <col min="1" max="1" width="21.7109375" style="3" customWidth="1"/>
    <col min="2" max="2" width="35.7109375" style="3" customWidth="1"/>
    <col min="3" max="3" width="14.7109375" style="3" customWidth="1"/>
    <col min="4" max="4" width="14.140625" style="3" customWidth="1"/>
    <col min="5" max="5" width="14" style="3" customWidth="1"/>
    <col min="6" max="6" width="13" style="3" customWidth="1"/>
    <col min="7" max="7" width="12.85546875" style="41" bestFit="1" customWidth="1"/>
    <col min="8" max="8" width="13" style="3" customWidth="1"/>
    <col min="9" max="9" width="12.42578125" style="45" customWidth="1"/>
    <col min="10" max="10" width="17" style="45" customWidth="1"/>
    <col min="11" max="11" width="19.140625" style="7" customWidth="1"/>
    <col min="12" max="229" width="9.140625" style="8" customWidth="1"/>
    <col min="230" max="16384" width="9.140625" style="8"/>
  </cols>
  <sheetData>
    <row r="1" spans="1:11" ht="16.5" customHeight="1" x14ac:dyDescent="0.3">
      <c r="A1" s="1"/>
      <c r="B1" s="1"/>
      <c r="C1" s="4"/>
      <c r="D1" s="2"/>
      <c r="E1" s="2"/>
      <c r="F1" s="31" t="s">
        <v>42</v>
      </c>
      <c r="G1" s="32"/>
      <c r="H1" s="32"/>
      <c r="I1" s="32"/>
      <c r="J1" s="32"/>
      <c r="K1" s="32"/>
    </row>
    <row r="2" spans="1:11" ht="16.5" customHeight="1" x14ac:dyDescent="0.3">
      <c r="A2" s="1"/>
      <c r="B2" s="1"/>
      <c r="C2" s="4"/>
      <c r="D2" s="2"/>
      <c r="E2" s="2"/>
      <c r="F2" s="2"/>
      <c r="G2" s="38"/>
      <c r="H2" s="5"/>
      <c r="I2" s="42"/>
      <c r="J2" s="42"/>
    </row>
    <row r="3" spans="1:11" ht="16.5" customHeight="1" x14ac:dyDescent="0.2">
      <c r="A3" s="8"/>
      <c r="B3" s="29" t="s">
        <v>92</v>
      </c>
      <c r="C3" s="29"/>
      <c r="D3" s="29"/>
      <c r="E3" s="29"/>
      <c r="F3" s="29"/>
      <c r="G3" s="29"/>
      <c r="H3" s="29"/>
      <c r="I3" s="29"/>
      <c r="J3" s="28"/>
    </row>
    <row r="4" spans="1:11" ht="12.75" customHeight="1" x14ac:dyDescent="0.2">
      <c r="A4" s="8"/>
      <c r="B4" s="29"/>
      <c r="C4" s="29"/>
      <c r="D4" s="29"/>
      <c r="E4" s="29"/>
      <c r="F4" s="29"/>
      <c r="G4" s="29"/>
      <c r="H4" s="29"/>
      <c r="I4" s="29"/>
      <c r="J4" s="28"/>
    </row>
    <row r="5" spans="1:11" ht="12.75" customHeight="1" x14ac:dyDescent="0.2">
      <c r="A5" s="8"/>
      <c r="B5" s="30"/>
      <c r="C5" s="30"/>
      <c r="D5" s="30"/>
      <c r="E5" s="30"/>
      <c r="F5" s="30"/>
      <c r="G5" s="30"/>
      <c r="H5" s="30"/>
      <c r="I5" s="30"/>
      <c r="J5" s="43"/>
    </row>
    <row r="6" spans="1:11" ht="12.75" customHeight="1" x14ac:dyDescent="0.2">
      <c r="A6" s="13"/>
      <c r="B6" s="9"/>
      <c r="C6" s="9"/>
      <c r="D6" s="9"/>
      <c r="E6" s="9"/>
      <c r="F6" s="9"/>
      <c r="G6" s="39"/>
      <c r="H6" s="9"/>
      <c r="I6" s="44"/>
      <c r="J6" s="44"/>
    </row>
    <row r="8" spans="1:11" ht="67.5" x14ac:dyDescent="0.2">
      <c r="A8" s="10" t="s">
        <v>43</v>
      </c>
      <c r="B8" s="10" t="s">
        <v>44</v>
      </c>
      <c r="C8" s="14" t="s">
        <v>93</v>
      </c>
      <c r="D8" s="14" t="s">
        <v>89</v>
      </c>
      <c r="E8" s="14" t="s">
        <v>94</v>
      </c>
      <c r="F8" s="15" t="s">
        <v>107</v>
      </c>
      <c r="G8" s="16" t="s">
        <v>95</v>
      </c>
      <c r="H8" s="15" t="s">
        <v>96</v>
      </c>
      <c r="I8" s="16" t="s">
        <v>100</v>
      </c>
      <c r="J8" s="15" t="s">
        <v>86</v>
      </c>
      <c r="K8" s="15" t="s">
        <v>87</v>
      </c>
    </row>
    <row r="9" spans="1:11" s="6" customFormat="1" ht="25.5" x14ac:dyDescent="0.2">
      <c r="A9" s="11" t="s">
        <v>45</v>
      </c>
      <c r="B9" s="12" t="s">
        <v>36</v>
      </c>
      <c r="C9" s="19">
        <f>C10+C12+C14+C19+C23+C24+C25+C30+C31+C32+C36+C37</f>
        <v>4983031.9000000004</v>
      </c>
      <c r="D9" s="19">
        <f>D10+D12+D14+D19+D23+D24+D25+D30+D31+D32+D36+D37</f>
        <v>5383699.2999999998</v>
      </c>
      <c r="E9" s="19">
        <f>E10+E12+E14+E19+E23+E24+E25+E30+E31+E32+E36+E37</f>
        <v>5530127.3000000007</v>
      </c>
      <c r="F9" s="19">
        <f>E9-C9</f>
        <v>547095.40000000037</v>
      </c>
      <c r="G9" s="40">
        <f>E9/C9*100</f>
        <v>110.97916712112561</v>
      </c>
      <c r="H9" s="19">
        <f>E9-D9</f>
        <v>146428.00000000093</v>
      </c>
      <c r="I9" s="19">
        <f>E9/D9*100</f>
        <v>102.71983986921411</v>
      </c>
      <c r="J9" s="19"/>
      <c r="K9" s="17"/>
    </row>
    <row r="10" spans="1:11" s="6" customFormat="1" x14ac:dyDescent="0.2">
      <c r="A10" s="11" t="s">
        <v>46</v>
      </c>
      <c r="B10" s="12" t="s">
        <v>35</v>
      </c>
      <c r="C10" s="19">
        <f>C11</f>
        <v>3959541</v>
      </c>
      <c r="D10" s="19">
        <f>D11</f>
        <v>4180919.6</v>
      </c>
      <c r="E10" s="19">
        <f>E11</f>
        <v>4319917</v>
      </c>
      <c r="F10" s="19">
        <f t="shared" ref="F10:F53" si="0">E10-C10</f>
        <v>360376</v>
      </c>
      <c r="G10" s="40">
        <f t="shared" ref="G10:G53" si="1">E10/C10*100</f>
        <v>109.10145898224062</v>
      </c>
      <c r="H10" s="19">
        <f t="shared" ref="H10:H53" si="2">E10-D10</f>
        <v>138997.39999999991</v>
      </c>
      <c r="I10" s="19">
        <f t="shared" ref="I10:I53" si="3">E10/D10*100</f>
        <v>103.32456524636351</v>
      </c>
      <c r="J10" s="19"/>
      <c r="K10" s="17"/>
    </row>
    <row r="11" spans="1:11" s="6" customFormat="1" ht="22.5" x14ac:dyDescent="0.2">
      <c r="A11" s="11" t="s">
        <v>47</v>
      </c>
      <c r="B11" s="12" t="s">
        <v>34</v>
      </c>
      <c r="C11" s="19">
        <v>3959541</v>
      </c>
      <c r="D11" s="19">
        <v>4180919.6</v>
      </c>
      <c r="E11" s="19">
        <v>4319917</v>
      </c>
      <c r="F11" s="19">
        <f t="shared" si="0"/>
        <v>360376</v>
      </c>
      <c r="G11" s="40">
        <f t="shared" si="1"/>
        <v>109.10145898224062</v>
      </c>
      <c r="H11" s="19">
        <f t="shared" si="2"/>
        <v>138997.39999999991</v>
      </c>
      <c r="I11" s="19">
        <f t="shared" si="3"/>
        <v>103.32456524636351</v>
      </c>
      <c r="J11" s="24" t="s">
        <v>101</v>
      </c>
      <c r="K11" s="17"/>
    </row>
    <row r="12" spans="1:11" s="6" customFormat="1" ht="51" x14ac:dyDescent="0.2">
      <c r="A12" s="11" t="s">
        <v>48</v>
      </c>
      <c r="B12" s="12" t="s">
        <v>33</v>
      </c>
      <c r="C12" s="19">
        <f>C13</f>
        <v>28273.5</v>
      </c>
      <c r="D12" s="19">
        <f>D13</f>
        <v>35628.199999999997</v>
      </c>
      <c r="E12" s="19">
        <f>E13</f>
        <v>36935.300000000003</v>
      </c>
      <c r="F12" s="19">
        <f t="shared" si="0"/>
        <v>8661.8000000000029</v>
      </c>
      <c r="G12" s="40">
        <f t="shared" si="1"/>
        <v>130.63575432825792</v>
      </c>
      <c r="H12" s="19">
        <f t="shared" si="2"/>
        <v>1307.1000000000058</v>
      </c>
      <c r="I12" s="19">
        <f t="shared" si="3"/>
        <v>103.66872309013648</v>
      </c>
      <c r="J12" s="19"/>
      <c r="K12" s="17"/>
    </row>
    <row r="13" spans="1:11" s="6" customFormat="1" ht="56.25" x14ac:dyDescent="0.2">
      <c r="A13" s="11" t="s">
        <v>49</v>
      </c>
      <c r="B13" s="12" t="s">
        <v>32</v>
      </c>
      <c r="C13" s="19">
        <v>28273.5</v>
      </c>
      <c r="D13" s="19">
        <v>35628.199999999997</v>
      </c>
      <c r="E13" s="19">
        <v>36935.300000000003</v>
      </c>
      <c r="F13" s="19">
        <f t="shared" si="0"/>
        <v>8661.8000000000029</v>
      </c>
      <c r="G13" s="40">
        <f t="shared" si="1"/>
        <v>130.63575432825792</v>
      </c>
      <c r="H13" s="19">
        <f t="shared" si="2"/>
        <v>1307.1000000000058</v>
      </c>
      <c r="I13" s="19">
        <f t="shared" si="3"/>
        <v>103.66872309013648</v>
      </c>
      <c r="J13" s="27" t="s">
        <v>123</v>
      </c>
      <c r="K13" s="17"/>
    </row>
    <row r="14" spans="1:11" s="6" customFormat="1" x14ac:dyDescent="0.2">
      <c r="A14" s="11" t="s">
        <v>50</v>
      </c>
      <c r="B14" s="12" t="s">
        <v>31</v>
      </c>
      <c r="C14" s="19">
        <f>C15+C16+C17+C18</f>
        <v>599264</v>
      </c>
      <c r="D14" s="19">
        <f>D15+D16+D17+D18</f>
        <v>577980</v>
      </c>
      <c r="E14" s="19">
        <f>E15+E16+E17+E18</f>
        <v>569337.60000000009</v>
      </c>
      <c r="F14" s="19">
        <f t="shared" si="0"/>
        <v>-29926.399999999907</v>
      </c>
      <c r="G14" s="40">
        <f t="shared" si="1"/>
        <v>95.00614086612913</v>
      </c>
      <c r="H14" s="19">
        <f t="shared" si="2"/>
        <v>-8642.3999999999069</v>
      </c>
      <c r="I14" s="19">
        <f t="shared" si="3"/>
        <v>98.504723346828627</v>
      </c>
      <c r="J14" s="19"/>
      <c r="K14" s="17"/>
    </row>
    <row r="15" spans="1:11" s="6" customFormat="1" ht="25.5" x14ac:dyDescent="0.2">
      <c r="A15" s="11" t="s">
        <v>51</v>
      </c>
      <c r="B15" s="12" t="s">
        <v>30</v>
      </c>
      <c r="C15" s="19">
        <v>575000</v>
      </c>
      <c r="D15" s="19">
        <v>575000</v>
      </c>
      <c r="E15" s="19">
        <v>570234.30000000005</v>
      </c>
      <c r="F15" s="19">
        <f t="shared" si="0"/>
        <v>-4765.6999999999534</v>
      </c>
      <c r="G15" s="40">
        <f t="shared" si="1"/>
        <v>99.171182608695659</v>
      </c>
      <c r="H15" s="19">
        <f t="shared" si="2"/>
        <v>-4765.6999999999534</v>
      </c>
      <c r="I15" s="19">
        <f t="shared" si="3"/>
        <v>99.171182608695659</v>
      </c>
      <c r="J15" s="24"/>
      <c r="K15" s="24"/>
    </row>
    <row r="16" spans="1:11" s="6" customFormat="1" ht="99" customHeight="1" x14ac:dyDescent="0.2">
      <c r="A16" s="11" t="s">
        <v>52</v>
      </c>
      <c r="B16" s="12" t="s">
        <v>29</v>
      </c>
      <c r="C16" s="20">
        <v>0</v>
      </c>
      <c r="D16" s="20">
        <v>0</v>
      </c>
      <c r="E16" s="20">
        <v>-138.19999999999999</v>
      </c>
      <c r="F16" s="19">
        <f t="shared" si="0"/>
        <v>-138.19999999999999</v>
      </c>
      <c r="G16" s="40"/>
      <c r="H16" s="19">
        <f t="shared" si="2"/>
        <v>-138.19999999999999</v>
      </c>
      <c r="I16" s="19"/>
      <c r="J16" s="34" t="s">
        <v>102</v>
      </c>
      <c r="K16" s="35"/>
    </row>
    <row r="17" spans="1:11" s="6" customFormat="1" ht="48.75" customHeight="1" x14ac:dyDescent="0.2">
      <c r="A17" s="11" t="s">
        <v>53</v>
      </c>
      <c r="B17" s="12" t="s">
        <v>28</v>
      </c>
      <c r="C17" s="20">
        <v>154</v>
      </c>
      <c r="D17" s="20">
        <v>154</v>
      </c>
      <c r="E17" s="20">
        <v>-2721.1</v>
      </c>
      <c r="F17" s="19">
        <f t="shared" si="0"/>
        <v>-2875.1</v>
      </c>
      <c r="G17" s="40">
        <f t="shared" si="1"/>
        <v>-1766.9480519480519</v>
      </c>
      <c r="H17" s="19">
        <f t="shared" si="2"/>
        <v>-2875.1</v>
      </c>
      <c r="I17" s="19">
        <f t="shared" si="3"/>
        <v>-1766.9480519480519</v>
      </c>
      <c r="J17" s="34" t="s">
        <v>122</v>
      </c>
      <c r="K17" s="35" t="s">
        <v>122</v>
      </c>
    </row>
    <row r="18" spans="1:11" s="6" customFormat="1" ht="33.75" x14ac:dyDescent="0.2">
      <c r="A18" s="11" t="s">
        <v>54</v>
      </c>
      <c r="B18" s="12" t="s">
        <v>27</v>
      </c>
      <c r="C18" s="19">
        <v>24110</v>
      </c>
      <c r="D18" s="19">
        <v>2826</v>
      </c>
      <c r="E18" s="19">
        <v>1962.6</v>
      </c>
      <c r="F18" s="19">
        <f t="shared" si="0"/>
        <v>-22147.4</v>
      </c>
      <c r="G18" s="40">
        <f t="shared" si="1"/>
        <v>8.1401907922024055</v>
      </c>
      <c r="H18" s="19">
        <f t="shared" si="2"/>
        <v>-863.40000000000009</v>
      </c>
      <c r="I18" s="19">
        <f t="shared" si="3"/>
        <v>69.44798301486199</v>
      </c>
      <c r="J18" s="24" t="s">
        <v>109</v>
      </c>
      <c r="K18" s="35" t="s">
        <v>110</v>
      </c>
    </row>
    <row r="19" spans="1:11" s="6" customFormat="1" x14ac:dyDescent="0.2">
      <c r="A19" s="11" t="s">
        <v>55</v>
      </c>
      <c r="B19" s="12" t="s">
        <v>26</v>
      </c>
      <c r="C19" s="19">
        <f>C20+C21+C22</f>
        <v>130205</v>
      </c>
      <c r="D19" s="19">
        <f>D20+D21+D22</f>
        <v>157323.9</v>
      </c>
      <c r="E19" s="19">
        <f>E20+E21+E22</f>
        <v>158075.09999999998</v>
      </c>
      <c r="F19" s="19">
        <f t="shared" si="0"/>
        <v>27870.099999999977</v>
      </c>
      <c r="G19" s="40">
        <f t="shared" si="1"/>
        <v>121.4047847624899</v>
      </c>
      <c r="H19" s="19">
        <f t="shared" si="2"/>
        <v>751.19999999998254</v>
      </c>
      <c r="I19" s="19">
        <f t="shared" si="3"/>
        <v>100.47748625606152</v>
      </c>
      <c r="J19" s="24"/>
      <c r="K19" s="24"/>
    </row>
    <row r="20" spans="1:11" s="6" customFormat="1" ht="78.75" x14ac:dyDescent="0.2">
      <c r="A20" s="11" t="s">
        <v>56</v>
      </c>
      <c r="B20" s="12" t="s">
        <v>25</v>
      </c>
      <c r="C20" s="20">
        <v>33150</v>
      </c>
      <c r="D20" s="20">
        <v>44200</v>
      </c>
      <c r="E20" s="20">
        <v>44213.7</v>
      </c>
      <c r="F20" s="19">
        <f t="shared" si="0"/>
        <v>11063.699999999997</v>
      </c>
      <c r="G20" s="40">
        <f>E20/C20*100</f>
        <v>133.37466063348415</v>
      </c>
      <c r="H20" s="19">
        <f t="shared" si="2"/>
        <v>13.69999999999709</v>
      </c>
      <c r="I20" s="19">
        <f t="shared" si="3"/>
        <v>100.03099547511312</v>
      </c>
      <c r="J20" s="27" t="s">
        <v>111</v>
      </c>
      <c r="K20" s="24"/>
    </row>
    <row r="21" spans="1:11" s="6" customFormat="1" ht="78.75" x14ac:dyDescent="0.2">
      <c r="A21" s="11" t="s">
        <v>57</v>
      </c>
      <c r="B21" s="12" t="s">
        <v>41</v>
      </c>
      <c r="C21" s="19">
        <v>39140</v>
      </c>
      <c r="D21" s="19">
        <v>36922.400000000001</v>
      </c>
      <c r="E21" s="19">
        <v>37085.199999999997</v>
      </c>
      <c r="F21" s="19">
        <f t="shared" si="0"/>
        <v>-2054.8000000000029</v>
      </c>
      <c r="G21" s="40">
        <f t="shared" si="1"/>
        <v>94.750127746550845</v>
      </c>
      <c r="H21" s="19">
        <f t="shared" si="2"/>
        <v>162.79999999999563</v>
      </c>
      <c r="I21" s="19">
        <f t="shared" si="3"/>
        <v>100.44092475028708</v>
      </c>
      <c r="J21" s="27" t="s">
        <v>112</v>
      </c>
      <c r="K21" s="24"/>
    </row>
    <row r="22" spans="1:11" s="6" customFormat="1" ht="97.5" customHeight="1" x14ac:dyDescent="0.2">
      <c r="A22" s="11" t="s">
        <v>58</v>
      </c>
      <c r="B22" s="12" t="s">
        <v>24</v>
      </c>
      <c r="C22" s="20">
        <v>57915</v>
      </c>
      <c r="D22" s="20">
        <v>76201.5</v>
      </c>
      <c r="E22" s="20">
        <v>76776.2</v>
      </c>
      <c r="F22" s="19">
        <f t="shared" si="0"/>
        <v>18861.199999999997</v>
      </c>
      <c r="G22" s="40">
        <f t="shared" si="1"/>
        <v>132.56703790037122</v>
      </c>
      <c r="H22" s="19">
        <f t="shared" si="2"/>
        <v>574.69999999999709</v>
      </c>
      <c r="I22" s="19">
        <f t="shared" si="3"/>
        <v>100.7541846289115</v>
      </c>
      <c r="J22" s="27" t="s">
        <v>113</v>
      </c>
      <c r="K22" s="17"/>
    </row>
    <row r="23" spans="1:11" s="6" customFormat="1" x14ac:dyDescent="0.2">
      <c r="A23" s="11" t="s">
        <v>59</v>
      </c>
      <c r="B23" s="12" t="s">
        <v>23</v>
      </c>
      <c r="C23" s="19">
        <v>33176.199999999997</v>
      </c>
      <c r="D23" s="19">
        <v>32983</v>
      </c>
      <c r="E23" s="19">
        <v>32022.9</v>
      </c>
      <c r="F23" s="19">
        <f t="shared" si="0"/>
        <v>-1153.2999999999956</v>
      </c>
      <c r="G23" s="40">
        <f t="shared" si="1"/>
        <v>96.523712782054616</v>
      </c>
      <c r="H23" s="19">
        <f t="shared" si="2"/>
        <v>-960.09999999999854</v>
      </c>
      <c r="I23" s="19">
        <f t="shared" si="3"/>
        <v>97.089106509413952</v>
      </c>
      <c r="J23" s="24"/>
      <c r="K23" s="17"/>
    </row>
    <row r="24" spans="1:11" s="6" customFormat="1" ht="56.25" x14ac:dyDescent="0.2">
      <c r="A24" s="11" t="s">
        <v>60</v>
      </c>
      <c r="B24" s="12" t="s">
        <v>22</v>
      </c>
      <c r="C24" s="26">
        <v>0</v>
      </c>
      <c r="D24" s="26">
        <v>0</v>
      </c>
      <c r="E24" s="26">
        <v>0.3</v>
      </c>
      <c r="F24" s="26">
        <f t="shared" si="0"/>
        <v>0.3</v>
      </c>
      <c r="G24" s="40">
        <v>0</v>
      </c>
      <c r="H24" s="26">
        <f t="shared" si="2"/>
        <v>0.3</v>
      </c>
      <c r="I24" s="19">
        <v>0</v>
      </c>
      <c r="J24" s="24" t="s">
        <v>91</v>
      </c>
      <c r="K24" s="25" t="s">
        <v>91</v>
      </c>
    </row>
    <row r="25" spans="1:11" s="6" customFormat="1" ht="51" x14ac:dyDescent="0.2">
      <c r="A25" s="11" t="s">
        <v>61</v>
      </c>
      <c r="B25" s="12" t="s">
        <v>21</v>
      </c>
      <c r="C25" s="19">
        <f>C26+C27+C28+C29</f>
        <v>147570</v>
      </c>
      <c r="D25" s="19">
        <f>D26+D27+D28+D29</f>
        <v>263554.5</v>
      </c>
      <c r="E25" s="19">
        <f>E26+E27+E28+E29</f>
        <v>274673.90000000002</v>
      </c>
      <c r="F25" s="19">
        <f>E25-C25</f>
        <v>127103.90000000002</v>
      </c>
      <c r="G25" s="40">
        <f t="shared" si="1"/>
        <v>186.13125974113981</v>
      </c>
      <c r="H25" s="19">
        <f t="shared" si="2"/>
        <v>11119.400000000023</v>
      </c>
      <c r="I25" s="19">
        <f t="shared" si="3"/>
        <v>104.2190135247169</v>
      </c>
      <c r="J25" s="23"/>
      <c r="K25" s="23"/>
    </row>
    <row r="26" spans="1:11" s="6" customFormat="1" ht="88.5" customHeight="1" x14ac:dyDescent="0.2">
      <c r="A26" s="11" t="s">
        <v>62</v>
      </c>
      <c r="B26" s="12" t="s">
        <v>20</v>
      </c>
      <c r="C26" s="19">
        <v>4273</v>
      </c>
      <c r="D26" s="19">
        <v>33801.300000000003</v>
      </c>
      <c r="E26" s="19">
        <v>33801.300000000003</v>
      </c>
      <c r="F26" s="19">
        <f t="shared" si="0"/>
        <v>29528.300000000003</v>
      </c>
      <c r="G26" s="40">
        <f t="shared" si="1"/>
        <v>791.04376316405342</v>
      </c>
      <c r="H26" s="19">
        <f>E26-D26</f>
        <v>0</v>
      </c>
      <c r="I26" s="19">
        <f t="shared" si="3"/>
        <v>100</v>
      </c>
      <c r="J26" s="24" t="s">
        <v>114</v>
      </c>
      <c r="K26" s="17"/>
    </row>
    <row r="27" spans="1:11" s="6" customFormat="1" ht="114" customHeight="1" x14ac:dyDescent="0.2">
      <c r="A27" s="18" t="s">
        <v>63</v>
      </c>
      <c r="B27" s="22" t="s">
        <v>19</v>
      </c>
      <c r="C27" s="21">
        <v>128000</v>
      </c>
      <c r="D27" s="19">
        <v>202875.5</v>
      </c>
      <c r="E27" s="19">
        <v>212983.7</v>
      </c>
      <c r="F27" s="19">
        <f t="shared" si="0"/>
        <v>84983.700000000012</v>
      </c>
      <c r="G27" s="40">
        <f t="shared" si="1"/>
        <v>166.39351562499999</v>
      </c>
      <c r="H27" s="19">
        <f t="shared" si="2"/>
        <v>10108.200000000012</v>
      </c>
      <c r="I27" s="19">
        <f t="shared" si="3"/>
        <v>104.98246461499787</v>
      </c>
      <c r="J27" s="24" t="s">
        <v>124</v>
      </c>
      <c r="K27" s="25" t="s">
        <v>124</v>
      </c>
    </row>
    <row r="28" spans="1:11" s="6" customFormat="1" ht="56.25" x14ac:dyDescent="0.2">
      <c r="A28" s="11" t="s">
        <v>64</v>
      </c>
      <c r="B28" s="12" t="s">
        <v>18</v>
      </c>
      <c r="C28" s="21">
        <v>490</v>
      </c>
      <c r="D28" s="19">
        <v>1515.6</v>
      </c>
      <c r="E28" s="19">
        <v>1515.6</v>
      </c>
      <c r="F28" s="19">
        <f t="shared" si="0"/>
        <v>1025.5999999999999</v>
      </c>
      <c r="G28" s="40">
        <f t="shared" si="1"/>
        <v>309.30612244897958</v>
      </c>
      <c r="H28" s="19">
        <f t="shared" si="2"/>
        <v>0</v>
      </c>
      <c r="I28" s="19">
        <f t="shared" si="3"/>
        <v>100</v>
      </c>
      <c r="J28" s="24" t="s">
        <v>108</v>
      </c>
      <c r="K28" s="23"/>
    </row>
    <row r="29" spans="1:11" s="6" customFormat="1" ht="110.25" customHeight="1" x14ac:dyDescent="0.2">
      <c r="A29" s="11" t="s">
        <v>65</v>
      </c>
      <c r="B29" s="12" t="s">
        <v>17</v>
      </c>
      <c r="C29" s="19">
        <v>14807</v>
      </c>
      <c r="D29" s="19">
        <v>25362.1</v>
      </c>
      <c r="E29" s="19">
        <v>26373.3</v>
      </c>
      <c r="F29" s="19">
        <f t="shared" si="0"/>
        <v>11566.3</v>
      </c>
      <c r="G29" s="40">
        <f t="shared" si="1"/>
        <v>178.11372999257108</v>
      </c>
      <c r="H29" s="19">
        <f t="shared" si="2"/>
        <v>1011.2000000000007</v>
      </c>
      <c r="I29" s="19">
        <f t="shared" si="3"/>
        <v>103.98705154541619</v>
      </c>
      <c r="J29" s="24" t="s">
        <v>115</v>
      </c>
      <c r="K29" s="24"/>
    </row>
    <row r="30" spans="1:11" s="6" customFormat="1" ht="105.75" customHeight="1" x14ac:dyDescent="0.2">
      <c r="A30" s="11" t="s">
        <v>66</v>
      </c>
      <c r="B30" s="12" t="s">
        <v>16</v>
      </c>
      <c r="C30" s="20">
        <v>7187.9</v>
      </c>
      <c r="D30" s="20">
        <v>1518.1</v>
      </c>
      <c r="E30" s="20">
        <v>1518.2</v>
      </c>
      <c r="F30" s="19">
        <f t="shared" si="0"/>
        <v>-5669.7</v>
      </c>
      <c r="G30" s="40">
        <f t="shared" si="1"/>
        <v>21.121607145341478</v>
      </c>
      <c r="H30" s="19">
        <f t="shared" si="2"/>
        <v>0.10000000000013642</v>
      </c>
      <c r="I30" s="19">
        <f>E30/D30*100</f>
        <v>100.00658718134513</v>
      </c>
      <c r="J30" s="34" t="s">
        <v>90</v>
      </c>
      <c r="K30" s="35"/>
    </row>
    <row r="31" spans="1:11" s="6" customFormat="1" ht="38.25" x14ac:dyDescent="0.2">
      <c r="A31" s="11" t="s">
        <v>67</v>
      </c>
      <c r="B31" s="12" t="s">
        <v>38</v>
      </c>
      <c r="C31" s="20">
        <v>450</v>
      </c>
      <c r="D31" s="20">
        <v>5757.2</v>
      </c>
      <c r="E31" s="20">
        <v>6388.2</v>
      </c>
      <c r="F31" s="19">
        <v>3089.8</v>
      </c>
      <c r="G31" s="40">
        <f t="shared" si="1"/>
        <v>1419.6</v>
      </c>
      <c r="H31" s="19">
        <f t="shared" si="2"/>
        <v>631</v>
      </c>
      <c r="I31" s="19">
        <f t="shared" si="3"/>
        <v>110.96018898075452</v>
      </c>
      <c r="J31" s="35" t="s">
        <v>105</v>
      </c>
      <c r="K31" s="33" t="s">
        <v>105</v>
      </c>
    </row>
    <row r="32" spans="1:11" s="6" customFormat="1" ht="38.25" x14ac:dyDescent="0.2">
      <c r="A32" s="11" t="s">
        <v>68</v>
      </c>
      <c r="B32" s="12" t="s">
        <v>15</v>
      </c>
      <c r="C32" s="19">
        <f>C33+C34+C35</f>
        <v>66700.100000000006</v>
      </c>
      <c r="D32" s="19">
        <f>D33+D34+D35</f>
        <v>81344.100000000006</v>
      </c>
      <c r="E32" s="19">
        <f>E33+E34+E35</f>
        <v>83792.2</v>
      </c>
      <c r="F32" s="19">
        <f t="shared" si="0"/>
        <v>17092.099999999991</v>
      </c>
      <c r="G32" s="40">
        <f t="shared" si="1"/>
        <v>125.62529891259533</v>
      </c>
      <c r="H32" s="19">
        <f t="shared" si="2"/>
        <v>2448.0999999999913</v>
      </c>
      <c r="I32" s="19">
        <f t="shared" si="3"/>
        <v>103.00956061963929</v>
      </c>
      <c r="J32" s="19"/>
      <c r="K32" s="17"/>
    </row>
    <row r="33" spans="1:11" s="6" customFormat="1" ht="67.5" x14ac:dyDescent="0.2">
      <c r="A33" s="11" t="s">
        <v>69</v>
      </c>
      <c r="B33" s="12" t="s">
        <v>14</v>
      </c>
      <c r="C33" s="19">
        <v>61400.1</v>
      </c>
      <c r="D33" s="19">
        <v>64175</v>
      </c>
      <c r="E33" s="19">
        <v>66457.5</v>
      </c>
      <c r="F33" s="19">
        <f t="shared" si="0"/>
        <v>5057.4000000000015</v>
      </c>
      <c r="G33" s="40">
        <f t="shared" si="1"/>
        <v>108.23679440261498</v>
      </c>
      <c r="H33" s="19">
        <f t="shared" si="2"/>
        <v>2282.5</v>
      </c>
      <c r="I33" s="19">
        <f t="shared" si="3"/>
        <v>103.5566809505259</v>
      </c>
      <c r="J33" s="24" t="s">
        <v>116</v>
      </c>
      <c r="K33" s="17"/>
    </row>
    <row r="34" spans="1:11" s="6" customFormat="1" ht="102" hidden="1" x14ac:dyDescent="0.2">
      <c r="A34" s="11" t="s">
        <v>70</v>
      </c>
      <c r="B34" s="12" t="s">
        <v>13</v>
      </c>
      <c r="C34" s="19">
        <v>0</v>
      </c>
      <c r="D34" s="19">
        <v>0</v>
      </c>
      <c r="E34" s="19">
        <v>0</v>
      </c>
      <c r="F34" s="19">
        <f t="shared" si="0"/>
        <v>0</v>
      </c>
      <c r="G34" s="40"/>
      <c r="H34" s="19">
        <f t="shared" si="2"/>
        <v>0</v>
      </c>
      <c r="I34" s="19"/>
      <c r="J34" s="24"/>
      <c r="K34" s="17"/>
    </row>
    <row r="35" spans="1:11" s="6" customFormat="1" ht="38.25" customHeight="1" x14ac:dyDescent="0.2">
      <c r="A35" s="11" t="s">
        <v>71</v>
      </c>
      <c r="B35" s="12" t="s">
        <v>12</v>
      </c>
      <c r="C35" s="19">
        <v>5300</v>
      </c>
      <c r="D35" s="19">
        <v>17169.099999999999</v>
      </c>
      <c r="E35" s="19">
        <v>17334.7</v>
      </c>
      <c r="F35" s="19">
        <f t="shared" si="0"/>
        <v>12034.7</v>
      </c>
      <c r="G35" s="40">
        <f t="shared" si="1"/>
        <v>327.0698113207547</v>
      </c>
      <c r="H35" s="19">
        <f t="shared" si="2"/>
        <v>165.60000000000218</v>
      </c>
      <c r="I35" s="19">
        <f t="shared" si="3"/>
        <v>100.96452347531321</v>
      </c>
      <c r="J35" s="24" t="s">
        <v>103</v>
      </c>
      <c r="K35" s="17"/>
    </row>
    <row r="36" spans="1:11" s="6" customFormat="1" ht="123.75" x14ac:dyDescent="0.2">
      <c r="A36" s="11" t="s">
        <v>72</v>
      </c>
      <c r="B36" s="12" t="s">
        <v>11</v>
      </c>
      <c r="C36" s="19">
        <v>10604.2</v>
      </c>
      <c r="D36" s="19">
        <v>46630.7</v>
      </c>
      <c r="E36" s="19">
        <v>48189.5</v>
      </c>
      <c r="F36" s="19">
        <f>E36-C36</f>
        <v>37585.300000000003</v>
      </c>
      <c r="G36" s="40">
        <f t="shared" si="1"/>
        <v>454.43786424246991</v>
      </c>
      <c r="H36" s="19">
        <f t="shared" si="2"/>
        <v>1558.8000000000029</v>
      </c>
      <c r="I36" s="19">
        <f t="shared" si="3"/>
        <v>103.34286210586588</v>
      </c>
      <c r="J36" s="24" t="s">
        <v>117</v>
      </c>
      <c r="K36" s="17"/>
    </row>
    <row r="37" spans="1:11" s="6" customFormat="1" x14ac:dyDescent="0.2">
      <c r="A37" s="11" t="s">
        <v>73</v>
      </c>
      <c r="B37" s="12" t="s">
        <v>10</v>
      </c>
      <c r="C37" s="19">
        <f>C38+C39</f>
        <v>60</v>
      </c>
      <c r="D37" s="19">
        <f t="shared" ref="D37:E37" si="4">D38+D39</f>
        <v>60</v>
      </c>
      <c r="E37" s="19">
        <f t="shared" si="4"/>
        <v>-722.89999999999986</v>
      </c>
      <c r="F37" s="19">
        <f t="shared" si="0"/>
        <v>-782.89999999999986</v>
      </c>
      <c r="G37" s="40">
        <f t="shared" si="1"/>
        <v>-1204.833333333333</v>
      </c>
      <c r="H37" s="19">
        <f t="shared" si="2"/>
        <v>-782.89999999999986</v>
      </c>
      <c r="I37" s="19">
        <f t="shared" si="3"/>
        <v>-1204.833333333333</v>
      </c>
      <c r="J37" s="19"/>
      <c r="K37" s="17"/>
    </row>
    <row r="38" spans="1:11" s="6" customFormat="1" ht="95.25" customHeight="1" x14ac:dyDescent="0.2">
      <c r="A38" s="11" t="s">
        <v>74</v>
      </c>
      <c r="B38" s="12" t="s">
        <v>9</v>
      </c>
      <c r="C38" s="19">
        <v>0</v>
      </c>
      <c r="D38" s="19">
        <v>0</v>
      </c>
      <c r="E38" s="19">
        <v>-1159.0999999999999</v>
      </c>
      <c r="F38" s="19">
        <f t="shared" si="0"/>
        <v>-1159.0999999999999</v>
      </c>
      <c r="G38" s="40"/>
      <c r="H38" s="19">
        <f t="shared" si="2"/>
        <v>-1159.0999999999999</v>
      </c>
      <c r="I38" s="19"/>
      <c r="J38" s="35" t="s">
        <v>106</v>
      </c>
      <c r="K38" s="33" t="s">
        <v>106</v>
      </c>
    </row>
    <row r="39" spans="1:11" s="6" customFormat="1" ht="56.25" x14ac:dyDescent="0.2">
      <c r="A39" s="11" t="s">
        <v>75</v>
      </c>
      <c r="B39" s="12" t="s">
        <v>8</v>
      </c>
      <c r="C39" s="19">
        <v>60</v>
      </c>
      <c r="D39" s="19">
        <v>60</v>
      </c>
      <c r="E39" s="19">
        <v>436.2</v>
      </c>
      <c r="F39" s="19">
        <f t="shared" si="0"/>
        <v>376.2</v>
      </c>
      <c r="G39" s="40">
        <f t="shared" si="1"/>
        <v>727</v>
      </c>
      <c r="H39" s="19">
        <f t="shared" si="2"/>
        <v>376.2</v>
      </c>
      <c r="I39" s="19">
        <f t="shared" si="3"/>
        <v>727</v>
      </c>
      <c r="J39" s="24" t="s">
        <v>104</v>
      </c>
      <c r="K39" s="25" t="s">
        <v>104</v>
      </c>
    </row>
    <row r="40" spans="1:11" s="6" customFormat="1" x14ac:dyDescent="0.2">
      <c r="A40" s="11" t="s">
        <v>76</v>
      </c>
      <c r="B40" s="12" t="s">
        <v>7</v>
      </c>
      <c r="C40" s="19">
        <f>C41+C48+C51</f>
        <v>7310075.3999999994</v>
      </c>
      <c r="D40" s="19">
        <f>D41+D48+D51</f>
        <v>9669895.4000000004</v>
      </c>
      <c r="E40" s="19">
        <f>E41+E48+E51</f>
        <v>9640263.6999999993</v>
      </c>
      <c r="F40" s="19">
        <f t="shared" si="0"/>
        <v>2330188.2999999998</v>
      </c>
      <c r="G40" s="40">
        <f t="shared" si="1"/>
        <v>131.87639213680339</v>
      </c>
      <c r="H40" s="19">
        <f t="shared" si="2"/>
        <v>-29631.700000001118</v>
      </c>
      <c r="I40" s="19">
        <f t="shared" si="3"/>
        <v>99.693567522974433</v>
      </c>
      <c r="J40" s="19"/>
      <c r="K40" s="17"/>
    </row>
    <row r="41" spans="1:11" s="6" customFormat="1" ht="38.25" x14ac:dyDescent="0.2">
      <c r="A41" s="11" t="s">
        <v>77</v>
      </c>
      <c r="B41" s="12" t="s">
        <v>6</v>
      </c>
      <c r="C41" s="19">
        <f>C42+C43+C44+C45</f>
        <v>7310075.3999999994</v>
      </c>
      <c r="D41" s="19">
        <f>D42+D43+D44+D45</f>
        <v>9775691.2000000011</v>
      </c>
      <c r="E41" s="19">
        <f>E42+E43+E44+E45</f>
        <v>9746059.5</v>
      </c>
      <c r="F41" s="19">
        <f t="shared" si="0"/>
        <v>2435984.1000000006</v>
      </c>
      <c r="G41" s="40">
        <f t="shared" si="1"/>
        <v>133.32365217464107</v>
      </c>
      <c r="H41" s="19">
        <f t="shared" si="2"/>
        <v>-29631.700000001118</v>
      </c>
      <c r="I41" s="19">
        <f t="shared" si="3"/>
        <v>99.696883837738241</v>
      </c>
      <c r="J41" s="19"/>
      <c r="K41" s="17"/>
    </row>
    <row r="42" spans="1:11" s="6" customFormat="1" ht="101.25" x14ac:dyDescent="0.2">
      <c r="A42" s="11" t="s">
        <v>78</v>
      </c>
      <c r="B42" s="12" t="s">
        <v>39</v>
      </c>
      <c r="C42" s="19">
        <v>168381.1</v>
      </c>
      <c r="D42" s="19">
        <v>274725.59999999998</v>
      </c>
      <c r="E42" s="19">
        <v>274725.59999999998</v>
      </c>
      <c r="F42" s="19">
        <f t="shared" si="0"/>
        <v>106344.49999999997</v>
      </c>
      <c r="G42" s="40">
        <f t="shared" si="1"/>
        <v>163.15702890645088</v>
      </c>
      <c r="H42" s="19">
        <f>E42-D42</f>
        <v>0</v>
      </c>
      <c r="I42" s="19">
        <f t="shared" si="3"/>
        <v>100</v>
      </c>
      <c r="J42" s="24" t="s">
        <v>118</v>
      </c>
      <c r="K42" s="17"/>
    </row>
    <row r="43" spans="1:11" s="6" customFormat="1" ht="112.5" x14ac:dyDescent="0.2">
      <c r="A43" s="11" t="s">
        <v>79</v>
      </c>
      <c r="B43" s="12" t="s">
        <v>5</v>
      </c>
      <c r="C43" s="19">
        <v>2728253.5</v>
      </c>
      <c r="D43" s="19">
        <v>4842169.4000000004</v>
      </c>
      <c r="E43" s="19">
        <v>4813255.5</v>
      </c>
      <c r="F43" s="19">
        <f t="shared" si="0"/>
        <v>2085002</v>
      </c>
      <c r="G43" s="40">
        <f t="shared" si="1"/>
        <v>176.42259049608111</v>
      </c>
      <c r="H43" s="19">
        <f t="shared" si="2"/>
        <v>-28913.900000000373</v>
      </c>
      <c r="I43" s="19">
        <f t="shared" si="3"/>
        <v>99.402873018031954</v>
      </c>
      <c r="J43" s="24" t="s">
        <v>119</v>
      </c>
      <c r="K43" s="17"/>
    </row>
    <row r="44" spans="1:11" s="6" customFormat="1" ht="25.5" x14ac:dyDescent="0.2">
      <c r="A44" s="11" t="s">
        <v>80</v>
      </c>
      <c r="B44" s="12" t="s">
        <v>4</v>
      </c>
      <c r="C44" s="19">
        <v>4314242.0999999996</v>
      </c>
      <c r="D44" s="19">
        <v>4477350.8</v>
      </c>
      <c r="E44" s="19">
        <v>4476702.9000000004</v>
      </c>
      <c r="F44" s="19">
        <f t="shared" si="0"/>
        <v>162460.80000000075</v>
      </c>
      <c r="G44" s="40">
        <f t="shared" si="1"/>
        <v>103.76568575045894</v>
      </c>
      <c r="H44" s="19">
        <f t="shared" si="2"/>
        <v>-647.89999999944121</v>
      </c>
      <c r="I44" s="19">
        <f t="shared" si="3"/>
        <v>99.985529389388034</v>
      </c>
      <c r="J44" s="24"/>
      <c r="K44" s="17"/>
    </row>
    <row r="45" spans="1:11" s="6" customFormat="1" ht="123.75" x14ac:dyDescent="0.2">
      <c r="A45" s="11" t="s">
        <v>81</v>
      </c>
      <c r="B45" s="12" t="s">
        <v>3</v>
      </c>
      <c r="C45" s="19">
        <v>99198.7</v>
      </c>
      <c r="D45" s="19">
        <v>181445.4</v>
      </c>
      <c r="E45" s="19">
        <v>181375.5</v>
      </c>
      <c r="F45" s="19">
        <f t="shared" si="0"/>
        <v>82176.800000000003</v>
      </c>
      <c r="G45" s="40">
        <f t="shared" si="1"/>
        <v>182.8406017417567</v>
      </c>
      <c r="H45" s="19">
        <f t="shared" si="2"/>
        <v>-69.899999999994179</v>
      </c>
      <c r="I45" s="19">
        <f t="shared" si="3"/>
        <v>99.961476014272066</v>
      </c>
      <c r="J45" s="24" t="s">
        <v>121</v>
      </c>
      <c r="K45" s="17"/>
    </row>
    <row r="46" spans="1:11" s="6" customFormat="1" ht="25.5" hidden="1" x14ac:dyDescent="0.2">
      <c r="A46" s="11" t="s">
        <v>82</v>
      </c>
      <c r="B46" s="12" t="s">
        <v>2</v>
      </c>
      <c r="C46" s="19">
        <v>0</v>
      </c>
      <c r="D46" s="19">
        <v>0</v>
      </c>
      <c r="E46" s="19">
        <v>0</v>
      </c>
      <c r="F46" s="19">
        <f t="shared" ref="F46:F50" si="5">E46-C46</f>
        <v>0</v>
      </c>
      <c r="G46" s="40" t="e">
        <f t="shared" si="1"/>
        <v>#DIV/0!</v>
      </c>
      <c r="H46" s="19">
        <f t="shared" ref="H46:H50" si="6">E46-D46</f>
        <v>0</v>
      </c>
      <c r="I46" s="19" t="e">
        <f t="shared" ref="I46:I52" si="7">E46/D46*100</f>
        <v>#DIV/0!</v>
      </c>
      <c r="J46" s="19"/>
      <c r="K46" s="17"/>
    </row>
    <row r="47" spans="1:11" s="6" customFormat="1" ht="33.75" hidden="1" customHeight="1" x14ac:dyDescent="0.2">
      <c r="A47" s="11" t="s">
        <v>83</v>
      </c>
      <c r="B47" s="12" t="s">
        <v>1</v>
      </c>
      <c r="C47" s="19">
        <v>0</v>
      </c>
      <c r="D47" s="19">
        <v>0</v>
      </c>
      <c r="E47" s="19">
        <v>0</v>
      </c>
      <c r="F47" s="19">
        <f t="shared" si="5"/>
        <v>0</v>
      </c>
      <c r="G47" s="40" t="e">
        <f t="shared" si="1"/>
        <v>#DIV/0!</v>
      </c>
      <c r="H47" s="19">
        <f t="shared" si="6"/>
        <v>0</v>
      </c>
      <c r="I47" s="19" t="e">
        <f t="shared" si="7"/>
        <v>#DIV/0!</v>
      </c>
      <c r="J47" s="19"/>
      <c r="K47" s="19"/>
    </row>
    <row r="48" spans="1:11" s="6" customFormat="1" ht="33.75" customHeight="1" x14ac:dyDescent="0.2">
      <c r="A48" s="11" t="s">
        <v>97</v>
      </c>
      <c r="B48" s="12" t="s">
        <v>2</v>
      </c>
      <c r="C48" s="19">
        <f>C49</f>
        <v>0</v>
      </c>
      <c r="D48" s="19">
        <f>D49</f>
        <v>21000</v>
      </c>
      <c r="E48" s="19">
        <f t="shared" ref="D48:E49" si="8">E49</f>
        <v>21000</v>
      </c>
      <c r="F48" s="19">
        <f t="shared" si="5"/>
        <v>21000</v>
      </c>
      <c r="G48" s="40"/>
      <c r="H48" s="19">
        <f t="shared" si="6"/>
        <v>0</v>
      </c>
      <c r="I48" s="19">
        <f t="shared" si="7"/>
        <v>100</v>
      </c>
      <c r="J48" s="19"/>
      <c r="K48" s="19"/>
    </row>
    <row r="49" spans="1:11" s="6" customFormat="1" ht="33.75" customHeight="1" x14ac:dyDescent="0.2">
      <c r="A49" s="11" t="s">
        <v>98</v>
      </c>
      <c r="B49" s="12" t="s">
        <v>1</v>
      </c>
      <c r="C49" s="19">
        <f>C50</f>
        <v>0</v>
      </c>
      <c r="D49" s="19">
        <f t="shared" si="8"/>
        <v>21000</v>
      </c>
      <c r="E49" s="19">
        <f t="shared" si="8"/>
        <v>21000</v>
      </c>
      <c r="F49" s="19">
        <f t="shared" si="5"/>
        <v>21000</v>
      </c>
      <c r="G49" s="40"/>
      <c r="H49" s="19">
        <f t="shared" si="6"/>
        <v>0</v>
      </c>
      <c r="I49" s="19">
        <f t="shared" si="7"/>
        <v>100</v>
      </c>
      <c r="J49" s="19"/>
      <c r="K49" s="19"/>
    </row>
    <row r="50" spans="1:11" s="6" customFormat="1" ht="78.75" customHeight="1" x14ac:dyDescent="0.2">
      <c r="A50" s="11" t="s">
        <v>99</v>
      </c>
      <c r="B50" s="12" t="s">
        <v>1</v>
      </c>
      <c r="C50" s="19">
        <v>0</v>
      </c>
      <c r="D50" s="19">
        <v>21000</v>
      </c>
      <c r="E50" s="19">
        <v>21000</v>
      </c>
      <c r="F50" s="19">
        <f t="shared" si="5"/>
        <v>21000</v>
      </c>
      <c r="G50" s="40"/>
      <c r="H50" s="19">
        <f t="shared" si="6"/>
        <v>0</v>
      </c>
      <c r="I50" s="19">
        <f t="shared" si="7"/>
        <v>100</v>
      </c>
      <c r="J50" s="24" t="s">
        <v>120</v>
      </c>
      <c r="K50" s="19"/>
    </row>
    <row r="51" spans="1:11" s="6" customFormat="1" ht="63.75" x14ac:dyDescent="0.2">
      <c r="A51" s="11" t="s">
        <v>84</v>
      </c>
      <c r="B51" s="12" t="s">
        <v>0</v>
      </c>
      <c r="C51" s="19">
        <f>C52</f>
        <v>0</v>
      </c>
      <c r="D51" s="19">
        <f>D52</f>
        <v>-126795.8</v>
      </c>
      <c r="E51" s="19">
        <f>E52</f>
        <v>-126795.8</v>
      </c>
      <c r="F51" s="19">
        <f t="shared" si="0"/>
        <v>-126795.8</v>
      </c>
      <c r="G51" s="40"/>
      <c r="H51" s="19">
        <f>E51-D51</f>
        <v>0</v>
      </c>
      <c r="I51" s="19">
        <f t="shared" si="7"/>
        <v>100</v>
      </c>
      <c r="J51" s="19"/>
      <c r="K51" s="17"/>
    </row>
    <row r="52" spans="1:11" s="6" customFormat="1" ht="93" customHeight="1" x14ac:dyDescent="0.2">
      <c r="A52" s="11" t="s">
        <v>85</v>
      </c>
      <c r="B52" s="12" t="s">
        <v>40</v>
      </c>
      <c r="C52" s="19">
        <v>0</v>
      </c>
      <c r="D52" s="19">
        <v>-126795.8</v>
      </c>
      <c r="E52" s="19">
        <v>-126795.8</v>
      </c>
      <c r="F52" s="19">
        <f t="shared" si="0"/>
        <v>-126795.8</v>
      </c>
      <c r="G52" s="40"/>
      <c r="H52" s="19">
        <f>E52-D52</f>
        <v>0</v>
      </c>
      <c r="I52" s="19">
        <f t="shared" si="7"/>
        <v>100</v>
      </c>
      <c r="J52" s="36" t="s">
        <v>88</v>
      </c>
      <c r="K52" s="37"/>
    </row>
    <row r="53" spans="1:11" s="6" customFormat="1" x14ac:dyDescent="0.2">
      <c r="A53" s="11"/>
      <c r="B53" s="12" t="s">
        <v>37</v>
      </c>
      <c r="C53" s="19">
        <f>C9+C40</f>
        <v>12293107.300000001</v>
      </c>
      <c r="D53" s="19">
        <f>D9+D40</f>
        <v>15053594.699999999</v>
      </c>
      <c r="E53" s="19">
        <f>E9+E40</f>
        <v>15170391</v>
      </c>
      <c r="F53" s="19">
        <f t="shared" si="0"/>
        <v>2877283.6999999993</v>
      </c>
      <c r="G53" s="40">
        <f t="shared" si="1"/>
        <v>123.40566652338583</v>
      </c>
      <c r="H53" s="19">
        <f t="shared" si="2"/>
        <v>116796.30000000075</v>
      </c>
      <c r="I53" s="19">
        <f t="shared" si="3"/>
        <v>100.77586983260549</v>
      </c>
      <c r="J53" s="19"/>
      <c r="K53" s="17"/>
    </row>
  </sheetData>
  <mergeCells count="2">
    <mergeCell ref="B3:I5"/>
    <mergeCell ref="F1:K1"/>
  </mergeCells>
  <pageMargins left="0.19685039370078741" right="0.19685039370078741" top="0.39370078740157483" bottom="0.19685039370078741" header="0.19685039370078741" footer="0.19685039370078741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Вып.плана.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OhranovaEA</dc:creator>
  <cp:lastModifiedBy>Охранова Евгения Анатольевна</cp:lastModifiedBy>
  <cp:lastPrinted>2024-02-21T05:28:28Z</cp:lastPrinted>
  <dcterms:created xsi:type="dcterms:W3CDTF">2018-10-22T06:13:22Z</dcterms:created>
  <dcterms:modified xsi:type="dcterms:W3CDTF">2024-02-21T05:28:33Z</dcterms:modified>
</cp:coreProperties>
</file>