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5\обмен\Павловская Т.А\Исполнение бюджета за 2023 год\ГОДОВОЙ ОТЧЕТ за 2023 год\Пояснительная записка\"/>
    </mc:Choice>
  </mc:AlternateContent>
  <bookViews>
    <workbookView xWindow="0" yWindow="0" windowWidth="28800" windowHeight="12435"/>
  </bookViews>
  <sheets>
    <sheet name="Приложение 4" sheetId="3" r:id="rId1"/>
  </sheets>
  <definedNames>
    <definedName name="_xlnm._FilterDatabase" localSheetId="0" hidden="1">'Приложение 4'!$A$7:$HE$61</definedName>
    <definedName name="_xlnm.Print_Titles" localSheetId="0">'Приложение 4'!$6:$6</definedName>
    <definedName name="_xlnm.Print_Area" localSheetId="0">'Приложение 4'!$A$1:$M$61</definedName>
  </definedNames>
  <calcPr calcId="152511" iterate="1"/>
</workbook>
</file>

<file path=xl/calcChain.xml><?xml version="1.0" encoding="utf-8"?>
<calcChain xmlns="http://schemas.openxmlformats.org/spreadsheetml/2006/main">
  <c r="D20" i="3" l="1"/>
  <c r="H46" i="3" l="1"/>
  <c r="I46" i="3"/>
  <c r="K18" i="3"/>
  <c r="J18" i="3"/>
  <c r="I18" i="3"/>
  <c r="H18" i="3"/>
  <c r="H8" i="3"/>
  <c r="I8" i="3"/>
  <c r="J8" i="3"/>
  <c r="K8" i="3"/>
  <c r="H9" i="3"/>
  <c r="I9" i="3"/>
  <c r="J9" i="3"/>
  <c r="K9" i="3"/>
  <c r="H10" i="3"/>
  <c r="I10" i="3"/>
  <c r="J10" i="3"/>
  <c r="K10" i="3"/>
  <c r="H11" i="3"/>
  <c r="I11" i="3"/>
  <c r="J11" i="3"/>
  <c r="K11" i="3"/>
  <c r="H12" i="3"/>
  <c r="I12" i="3"/>
  <c r="J12" i="3"/>
  <c r="K12" i="3"/>
  <c r="H13" i="3"/>
  <c r="I13" i="3"/>
  <c r="J13" i="3"/>
  <c r="H14" i="3"/>
  <c r="I14" i="3"/>
  <c r="J14" i="3"/>
  <c r="K14" i="3"/>
  <c r="H16" i="3"/>
  <c r="I16" i="3"/>
  <c r="J16" i="3"/>
  <c r="K16" i="3"/>
  <c r="H17" i="3"/>
  <c r="I17" i="3"/>
  <c r="J17" i="3"/>
  <c r="K17" i="3"/>
  <c r="H19" i="3"/>
  <c r="I19" i="3"/>
  <c r="J19" i="3"/>
  <c r="K19" i="3"/>
  <c r="H21" i="3"/>
  <c r="I21" i="3"/>
  <c r="J21" i="3"/>
  <c r="K21" i="3"/>
  <c r="H22" i="3"/>
  <c r="I22" i="3"/>
  <c r="J22" i="3"/>
  <c r="K22" i="3"/>
  <c r="H23" i="3"/>
  <c r="I23" i="3"/>
  <c r="J23" i="3"/>
  <c r="K23" i="3"/>
  <c r="H24" i="3"/>
  <c r="I24" i="3"/>
  <c r="J24" i="3"/>
  <c r="K24" i="3"/>
  <c r="H25" i="3"/>
  <c r="I25" i="3"/>
  <c r="J25" i="3"/>
  <c r="K25" i="3"/>
  <c r="H26" i="3"/>
  <c r="I26" i="3"/>
  <c r="J26" i="3"/>
  <c r="K26" i="3"/>
  <c r="H28" i="3"/>
  <c r="I28" i="3"/>
  <c r="J28" i="3"/>
  <c r="K28" i="3"/>
  <c r="H29" i="3"/>
  <c r="I29" i="3"/>
  <c r="J29" i="3"/>
  <c r="K29" i="3"/>
  <c r="H30" i="3"/>
  <c r="I30" i="3"/>
  <c r="J30" i="3"/>
  <c r="K30" i="3"/>
  <c r="H31" i="3"/>
  <c r="I31" i="3"/>
  <c r="J31" i="3"/>
  <c r="K31" i="3"/>
  <c r="H33" i="3"/>
  <c r="I33" i="3"/>
  <c r="J33" i="3"/>
  <c r="K33" i="3"/>
  <c r="H35" i="3"/>
  <c r="I35" i="3"/>
  <c r="J35" i="3"/>
  <c r="K35" i="3"/>
  <c r="H36" i="3"/>
  <c r="I36" i="3"/>
  <c r="J36" i="3"/>
  <c r="K36" i="3"/>
  <c r="H37" i="3"/>
  <c r="I37" i="3"/>
  <c r="J37" i="3"/>
  <c r="K37" i="3"/>
  <c r="H38" i="3"/>
  <c r="I38" i="3"/>
  <c r="J38" i="3"/>
  <c r="K38" i="3"/>
  <c r="H39" i="3"/>
  <c r="I39" i="3"/>
  <c r="J39" i="3"/>
  <c r="K39" i="3"/>
  <c r="H41" i="3"/>
  <c r="I41" i="3"/>
  <c r="J41" i="3"/>
  <c r="K41" i="3"/>
  <c r="H42" i="3"/>
  <c r="I42" i="3"/>
  <c r="J42" i="3"/>
  <c r="K42" i="3"/>
  <c r="H44" i="3"/>
  <c r="I44" i="3"/>
  <c r="J44" i="3"/>
  <c r="K44" i="3"/>
  <c r="J46" i="3"/>
  <c r="K46" i="3"/>
  <c r="H47" i="3"/>
  <c r="J47" i="3"/>
  <c r="H48" i="3"/>
  <c r="I48" i="3"/>
  <c r="J48" i="3"/>
  <c r="K48" i="3"/>
  <c r="H49" i="3"/>
  <c r="I49" i="3"/>
  <c r="J49" i="3"/>
  <c r="K49" i="3"/>
  <c r="H50" i="3"/>
  <c r="I50" i="3"/>
  <c r="J50" i="3"/>
  <c r="K50" i="3"/>
  <c r="H52" i="3"/>
  <c r="I52" i="3"/>
  <c r="J52" i="3"/>
  <c r="K52" i="3"/>
  <c r="H53" i="3"/>
  <c r="J53" i="3"/>
  <c r="K53" i="3"/>
  <c r="H54" i="3"/>
  <c r="I54" i="3"/>
  <c r="J54" i="3"/>
  <c r="K54" i="3"/>
  <c r="H55" i="3"/>
  <c r="I55" i="3"/>
  <c r="J55" i="3"/>
  <c r="K55" i="3"/>
  <c r="H57" i="3"/>
  <c r="I57" i="3"/>
  <c r="J57" i="3"/>
  <c r="K57" i="3"/>
  <c r="H58" i="3"/>
  <c r="I58" i="3"/>
  <c r="J58" i="3"/>
  <c r="K58" i="3"/>
  <c r="H60" i="3"/>
  <c r="I60" i="3"/>
  <c r="J60" i="3"/>
  <c r="K60" i="3"/>
  <c r="G59" i="3" l="1"/>
  <c r="F59" i="3"/>
  <c r="E59" i="3"/>
  <c r="D59" i="3"/>
  <c r="G56" i="3"/>
  <c r="F56" i="3"/>
  <c r="E56" i="3"/>
  <c r="D56" i="3"/>
  <c r="G51" i="3"/>
  <c r="F51" i="3"/>
  <c r="E51" i="3"/>
  <c r="D51" i="3"/>
  <c r="G45" i="3"/>
  <c r="F45" i="3"/>
  <c r="E45" i="3"/>
  <c r="D45" i="3"/>
  <c r="G43" i="3"/>
  <c r="F43" i="3"/>
  <c r="E43" i="3"/>
  <c r="D43" i="3"/>
  <c r="G40" i="3"/>
  <c r="F40" i="3"/>
  <c r="E40" i="3"/>
  <c r="D40" i="3"/>
  <c r="G34" i="3"/>
  <c r="F34" i="3"/>
  <c r="E34" i="3"/>
  <c r="D34" i="3"/>
  <c r="G32" i="3"/>
  <c r="F32" i="3"/>
  <c r="E32" i="3"/>
  <c r="D32" i="3"/>
  <c r="G27" i="3"/>
  <c r="F27" i="3"/>
  <c r="E27" i="3"/>
  <c r="D27" i="3"/>
  <c r="G20" i="3"/>
  <c r="F20" i="3"/>
  <c r="E20" i="3"/>
  <c r="G15" i="3"/>
  <c r="F15" i="3"/>
  <c r="E15" i="3"/>
  <c r="D15" i="3"/>
  <c r="G7" i="3"/>
  <c r="F7" i="3"/>
  <c r="E7" i="3"/>
  <c r="D7" i="3"/>
  <c r="I59" i="3" l="1"/>
  <c r="J59" i="3"/>
  <c r="K59" i="3"/>
  <c r="H59" i="3"/>
  <c r="J56" i="3"/>
  <c r="K56" i="3"/>
  <c r="H56" i="3"/>
  <c r="I56" i="3"/>
  <c r="I51" i="3"/>
  <c r="J51" i="3"/>
  <c r="K51" i="3"/>
  <c r="H51" i="3"/>
  <c r="H45" i="3"/>
  <c r="I45" i="3"/>
  <c r="J45" i="3"/>
  <c r="K45" i="3"/>
  <c r="J43" i="3"/>
  <c r="K43" i="3"/>
  <c r="H43" i="3"/>
  <c r="I43" i="3"/>
  <c r="J40" i="3"/>
  <c r="K40" i="3"/>
  <c r="H40" i="3"/>
  <c r="I40" i="3"/>
  <c r="J34" i="3"/>
  <c r="K34" i="3"/>
  <c r="H34" i="3"/>
  <c r="I34" i="3"/>
  <c r="J32" i="3"/>
  <c r="K32" i="3"/>
  <c r="H32" i="3"/>
  <c r="I32" i="3"/>
  <c r="H27" i="3"/>
  <c r="I27" i="3"/>
  <c r="J27" i="3"/>
  <c r="K27" i="3"/>
  <c r="J20" i="3"/>
  <c r="K20" i="3"/>
  <c r="H20" i="3"/>
  <c r="I20" i="3"/>
  <c r="G61" i="3"/>
  <c r="J15" i="3"/>
  <c r="K15" i="3"/>
  <c r="H15" i="3"/>
  <c r="I15" i="3"/>
  <c r="D61" i="3"/>
  <c r="E61" i="3"/>
  <c r="J7" i="3"/>
  <c r="H7" i="3"/>
  <c r="I7" i="3"/>
  <c r="F61" i="3"/>
  <c r="K7" i="3"/>
  <c r="H61" i="3" l="1"/>
  <c r="I61" i="3"/>
  <c r="K61" i="3"/>
  <c r="J61" i="3"/>
</calcChain>
</file>

<file path=xl/sharedStrings.xml><?xml version="1.0" encoding="utf-8"?>
<sst xmlns="http://schemas.openxmlformats.org/spreadsheetml/2006/main" count="106" uniqueCount="99">
  <si>
    <t xml:space="preserve"> Общегосударственные вопросы</t>
  </si>
  <si>
    <t xml:space="preserve"> Национальная безопасность и правоохранительная деятельность</t>
  </si>
  <si>
    <t xml:space="preserve"> Национальная экономика</t>
  </si>
  <si>
    <t xml:space="preserve"> Жилищно-коммунальное хозяйство</t>
  </si>
  <si>
    <t xml:space="preserve"> Охрана окружающей среды</t>
  </si>
  <si>
    <t xml:space="preserve"> Образование</t>
  </si>
  <si>
    <t xml:space="preserve"> Культура, кинематография</t>
  </si>
  <si>
    <t xml:space="preserve"> Социальная политика</t>
  </si>
  <si>
    <t xml:space="preserve"> Физическая культура и спорт</t>
  </si>
  <si>
    <t xml:space="preserve"> Средства массовой информации</t>
  </si>
  <si>
    <t xml:space="preserve"> Обслуживание государственного и муниципального долга</t>
  </si>
  <si>
    <t>Здравоохранение</t>
  </si>
  <si>
    <t>Раздел</t>
  </si>
  <si>
    <t>Подраздел</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</si>
  <si>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</si>
  <si>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</si>
  <si>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</si>
  <si>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</si>
  <si>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</si>
  <si>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</si>
  <si>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Органы юстиции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</si>
  <si>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</si>
  <si>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</si>
  <si>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</si>
  <si>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</si>
  <si>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Дорожное хозяйство (дорожные фонды)</t>
  </si>
  <si>
    <t>Связь и информатика</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</si>
  <si>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</si>
  <si>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</si>
  <si>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</si>
  <si>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</si>
  <si>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</si>
  <si>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Другие вопросы в области охраны окружающей среды</t>
  </si>
  <si>
    <t>Дошкольное образование</t>
  </si>
  <si>
    <t>Общее образование</t>
  </si>
  <si>
    <t>Дополнительное образование детей</t>
  </si>
  <si>
    <t>Молодежная политика и оздоровление детей</t>
  </si>
  <si>
    <t>Другие вопросы в области образования</t>
  </si>
  <si>
    <t>Культура</t>
  </si>
  <si>
    <t>Другие вопросы в области культуры, кинематографии</t>
  </si>
  <si>
    <t>Другие вопросы в области здравоохранения</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</si>
  <si>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</si>
  <si>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</si>
  <si>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</si>
  <si>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</si>
  <si>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</si>
  <si>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 xml:space="preserve">Физическая культура </t>
  </si>
  <si>
    <t>Другие вопросы в области физической культуры и спорта</t>
  </si>
  <si>
    <t>Периодическая печать и издательства</t>
  </si>
  <si>
    <t>Другие вопросы в области средств массовой информации</t>
  </si>
  <si>
    <t>Обслуживание государственного внутреннего и муниципального долга</t>
  </si>
  <si>
    <t>ИТОГО:</t>
  </si>
  <si>
    <t>Резервные фонды</t>
  </si>
  <si>
    <t>Наименование раздела, подраздела бюджетной классификации</t>
  </si>
  <si>
    <t>Анализ исполнения расходной части бюджета города Ханты-Мансийска по разделам и подразделам классификации расходов в сравнении с первоначально утвержденными показателями</t>
  </si>
  <si>
    <t>Приложение 4 к Пояснительной записке</t>
  </si>
  <si>
    <t>Массовый спорт</t>
  </si>
  <si>
    <t>Спорт высших достижений</t>
  </si>
  <si>
    <t>Гражданская оборона</t>
  </si>
  <si>
    <t>Отклонение между уточненным планом и  фактическими значениями              (тыс.руб.)</t>
  </si>
  <si>
    <t>Отклонение между первоначально утвержденными показателями расходов и фактическими значениями (тыс.руб.)</t>
  </si>
  <si>
    <t xml:space="preserve">Уменьшение фактических расходов к первоначально утвержденному плану на год связано с перераспределением средств Резервного фонда Администрации города Ханты-Мансийска </t>
  </si>
  <si>
    <t>Уменьшение фактических значений к первоначально утвержденному плану на год связано с уточнением обязательств по муниципальным контрактам</t>
  </si>
  <si>
    <t>Увеличение фактических значений к первоначально утвержденному плану на год обусловлено уточнением обязательств по муниципальным контрактам</t>
  </si>
  <si>
    <t xml:space="preserve">Уменьшение фактических значений к первоначально утвержденному плану на год связано с уточнением обязательств по муниципальным контрактам </t>
  </si>
  <si>
    <t>Уменьшение фактических значений к первоначально утвержденному плану на год обусловдено  заявительным характером социальных выплат, направленных на поддержание стабильного качества жизни отдельных категорий граждан в городе Ханты-Мансийске</t>
  </si>
  <si>
    <t xml:space="preserve">Утвержденный план на 2023 год  </t>
  </si>
  <si>
    <t xml:space="preserve">Уточненный план на 2023 год  </t>
  </si>
  <si>
    <t>Исполнено за 2023 год</t>
  </si>
  <si>
    <t>Защита населения и территории от чрезвычайных ситуаций природного и техногенного характера, пожарная безопасность</t>
  </si>
  <si>
    <t>Исполнено за 2022 год</t>
  </si>
  <si>
    <t>Не полное освоение средств связано с переносом срока выполнения работ по  заключенным муниципальным контрактам на 2024 год</t>
  </si>
  <si>
    <t>Увеличение фактических значений к первоначально утвержденному плану на год обусловлено внесением изменений в муниципальные правовые акты, регулирующие отдельные вопросы оплаты труда в соответствии с изменениями в постановления Правительства Ханты-Мансийского автономного округа - Югры от 23 августа 2019 года № 278-п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в Ханты-Мансийском автономном округе – Югре», от 6 августа 2010 года № 191-п «О нормативах формирования расходов на содержание органов местного самоуправления Ханты-Мансийского автономного округа – Югры».</t>
  </si>
  <si>
    <t>Рост фактических расходов обусловлен увеличением количества присяжных заседателей в 2023 году</t>
  </si>
  <si>
    <t>Увеличение фактических значений к первоначально утвержденному плану на год обусловлено увеличением выплат по изъятию недвижимого имущества для муниципальных нужд, предоставлением субсидии на финансовое возмещение затрат, связанных с улучшением (восстановлением) материально-технической базы организаций города Ханты-Мансийска, увеличением расходов на компенсацию стоимости проезда к месту санаторно-курортного лечения и льготного проезда по сравнению с аналогичным периодом прошлого года</t>
  </si>
  <si>
    <t xml:space="preserve">Уменьшение фактических расходов к первоначально утвержденному плану на год связано с уточнением обязательств по муниципальным контрактам                                                                                                                                               </t>
  </si>
  <si>
    <t>Увеличение фактических расходов к первоначально утвержденному плану на год связано с реализацией мероприятий за счет бюджетных ассигнований резервного фонда Правительства автономного округа-Югры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t>
  </si>
  <si>
    <t xml:space="preserve">Увеличение фактических расходов к первоначально утвержденному плану на год связано с уточнением обязательств по муниципальным контрактам                                                                                                                                          </t>
  </si>
  <si>
    <t>Увеличение фактических расходов к первоначально утвержденному плану на год связано с финансовым обеспечением средствами бюджетов округа и города дорожных работ в соответствии с программой дорожной деятельности (в том числе по текущему ремонту автомобильных дорог)</t>
  </si>
  <si>
    <t>Уменьшение фактических расходов к первоначально утвержденному плану на год обусловлено уменьшением количества получателей субсидии</t>
  </si>
  <si>
    <t>Увеличение фактических расходов к первоначально утвержденному плану на год обусловлено передачей МБУ "Управление по эксплуатации служебных зданий" в ведомство Департамента городского хозяйства Администрации города Ханты-Мансийска</t>
  </si>
  <si>
    <t xml:space="preserve">Увеличение фактических значений к первоначально утвержденному плану на год связано с уточнением обязательств по муниципальным контрактам </t>
  </si>
  <si>
    <t>Увеличение фактических расходов к первоначально утвержденному плану на год связано с обеспечением средствами бюджетов округа и города потребности в приобретении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для предоставления служебных жилых помещений при расселении таких помещений, расположенных в жилых домах, признанных аварийными,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а также для переселения в первоочередном порядке граждан Российской Федерации, призванных на военную службу по мобилизации в Вооруженные Силы Российской Федерации, поступивших после 23 февраля 2022 года на военную службу по контракту в Вооруженные Силы Российской Федерации (через Военный комиссариат автономного округа, пункт отбора на военную службу по контракту 3 разряда, г. Ханты-Мансийск), принимающих участие в специальной военной операции на территориях Украины, Донецкой Народной Республики, Луганской Народной Республики, Запорожской, Херсонской областей (за исключением лиц, в отношении которых в установленном законодательством Российской Федерации порядке компетентные органы Российской Федерации проводят процессуальные действия, направленные на установление признаков состава преступления по статье 337 и (или) статье 338 Уголовного кодекса Российской Федерации, или в отношении которых имеются вступившие в законную силу решения суда по одной из указанных статей Уголовного кодекса Российской Федерации), заключивших контракт о добровольном содействии в выполнении задач, возложенных на Вооруженные Силы Российской Федерации (далее - участники специальной военной операции), членов их семей из жилых помещений, расположенных в жилых домах, признанных аварийными, и являющихся для них единственными)</t>
  </si>
  <si>
    <t>Увеличение фактических расходов к первоначально утвержденному плану на год связано с обеспечением средствами бюджетов округа и города  расходов на реконструкцию, расширение, модернизацию, строительство коммунальных объектов, а также расходов на обеспечение мероприятий по модернизации систем коммунальной инфраструктуры</t>
  </si>
  <si>
    <t>Увеличение фактических значений к первоначально утвержденному плану на год обусловлено обеспечением средствами бюджетов округа и города  расходов на выполнение работ по благоустройству общественных пространств</t>
  </si>
  <si>
    <t>Увеличение фактических значений к первоначально утвержденному плану на год обусловлено обеспечением средствами бюджета округа реализации мероприятий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</si>
  <si>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Увеличение фактических значений к первоначально утвержденному плану на год обусловлено обеспечением средствами бюджетов округа и города  расходов на выполнение строительных работ по объекту "Детский сад, район СУ-967"</t>
  </si>
  <si>
    <t>Увеличение фактических значений к первоначально утвержденному плану на год связано с обеспечением оплаты труда работникам образования в целях исполнения указов Президента Российской Федерации от 7 мая 2012 г. № 597 "О мероприятиях по реализации государственной социальной политики", а также на реализацию мероприятий системы персонифицированного финансирования дополнительного образования в рамках исполнения муниципального социального заказа</t>
  </si>
  <si>
    <t>Увеличение фактических расходов к первоначально утвержденному плану на год обусловлено завершением работ по объекту "Средняя общеобразовательная школа "Гимназия № 1" в г.Ханты-Мансийске. Блок 2", выполнением строительных работ по объектам "Средняя школа на 1725 учащихся в микрорайоне Иртыш-2 города Ханты-Мансийска" и Средняя школа на 1500 учащихся в районе СУ-967 города Ханты-Мансийска, а также вводом в эксплуатацию МБОУ  "Средняя образовательная школа № 9"</t>
  </si>
  <si>
    <t>Уменьшение фактических расходов к первоначально утвержденному плану на год обусловлено завершением в 2023 году строительных работ по объекту "Образовательно-молодёжный центр с блоком питания"</t>
  </si>
  <si>
    <t>Уменьшение фактических расходов к первоначально утвержденному плану на год обусловлено передачей МБУ "Управление по эксплуатации служебных зданий" в ведомство Департамента городского хозяйства Администрации города Ханты-Мансийска</t>
  </si>
  <si>
    <t xml:space="preserve">Увеличение фактических значений к первоначально утвержденному плану на год обусловлено уточнением обязательств по муниципальным контрактам </t>
  </si>
  <si>
    <t xml:space="preserve">Уменьшение фактических значений к первоначально утвержденному плану на год обусловлено уменьшенем кредитных обязательств и процентной ставки по бюджетному кредиту </t>
  </si>
  <si>
    <t>Увеличение  фактических расходов к первоначально утвержденному плану на год обусловлено перераспределением бюджетных ассигнований с раздела 1101 на раздел 1103  на реализацию мероприятий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в связи с изменениями бюджетной классификации РФ.</t>
  </si>
  <si>
    <t>Уменьшение фактических расходов к первоначально утвержденному плану на год обусловлено  уменьшением расходов по обеспечению жильем отдельных категорий граждан, установленных федеральным законом от 12 января 1995 года № 5-ФЗ "О ветеранах" в связи с заявительным характером выплат</t>
  </si>
  <si>
    <t>% исполнения к первоначальному утвержденному плану на год</t>
  </si>
  <si>
    <t>Пояснение отклонений исполнения к первоначальному  утвержденному плану на год (+; - 5% и более)</t>
  </si>
  <si>
    <t>% исполнения к уточненному плану на год</t>
  </si>
  <si>
    <t>Пояснение отклонений исполнения к уточненному плану на год (+; - 5% и более)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</si>
</sst>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
  </numFmts>
  <fonts count="8" x14ac:knownFonts="1">
    <font>
      <sz val="11"/>
      <color theme="1"/>
      <name val="Calibri"/>
      <family val="2"/>
      <charset val="204"/>
      <scheme val="minor"/>
    </font>
    <font>
      <sz val="10"/>
      <name val="Arial"/>
      <family val="2"/>
      <charset val="204"/>
    </font>
    <font>
      <sz val="12"/>
      <name val="Times New Roman"/>
      <family val="1"/>
      <charset val="204"/>
    </font>
    <font>
      <sz val="10"/>
      <name val="Times New Roman"/>
      <family val="1"/>
      <charset val="204"/>
    </font>
    <font>
      <sz val="10"/>
      <name val="Arial"/>
      <family val="2"/>
      <charset val="204"/>
    </font>
    <font>
      <sz val="14"/>
      <name val="Times New Roman"/>
      <family val="1"/>
      <charset val="204"/>
    </font>
    <font>
      <b/>
      <sz val="10"/>
      <name val="Times New Roman"/>
      <family val="1"/>
      <charset val="204"/>
    </font>
    <font>
      <sz val="10"/>
      <color rgb="FFFF0000"/>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4" fillId="0" borderId="0"/>
  </cellStyleXfs>
  <cellXfs count="41">
    <xf numFmtId="0" fontId="0" fillId="0" borderId="0" xfId="0"/>
    <xf numFmtId="0" fontId="2" fillId="0" borderId="0" xfId="1" applyNumberFormat="1" applyFont="1" applyFill="1" applyAlignment="1" applyProtection="1">
      <alignment horizontal="center"/>
      <protection hidden="1"/>
    </xf>
    <xf numFmtId="0" fontId="2" fillId="0" borderId="0" xfId="1" applyFont="1" applyFill="1" applyAlignment="1" applyProtection="1">
      <alignment horizontal="right"/>
      <protection hidden="1"/>
    </xf>
    <xf numFmtId="9" fontId="2" fillId="0" borderId="0" xfId="1" applyNumberFormat="1" applyFont="1" applyFill="1" applyAlignment="1" applyProtection="1">
      <alignment horizontal="right"/>
      <protection hidden="1"/>
    </xf>
    <xf numFmtId="0" fontId="3" fillId="0" borderId="0" xfId="1" applyFont="1" applyFill="1" applyAlignment="1" applyProtection="1">
      <alignment horizontal="right"/>
      <protection hidden="1"/>
    </xf>
    <xf numFmtId="0" fontId="2" fillId="0" borderId="0" xfId="1" applyFont="1" applyFill="1"/>
    <xf numFmtId="9" fontId="5" fillId="0" borderId="0" xfId="1" applyNumberFormat="1" applyFont="1" applyFill="1" applyAlignment="1" applyProtection="1">
      <alignment horizontal="center" wrapText="1"/>
      <protection hidden="1"/>
    </xf>
    <xf numFmtId="0" fontId="2" fillId="0" borderId="0" xfId="1" applyNumberFormat="1" applyFont="1" applyFill="1" applyAlignment="1" applyProtection="1">
      <protection hidden="1"/>
    </xf>
    <xf numFmtId="0" fontId="3" fillId="0" borderId="1" xfId="1" applyNumberFormat="1" applyFont="1" applyFill="1" applyBorder="1" applyAlignment="1" applyProtection="1">
      <alignment horizontal="center" vertical="center" wrapText="1"/>
      <protection hidden="1"/>
    </xf>
    <xf numFmtId="9" fontId="3" fillId="0" borderId="1" xfId="1" applyNumberFormat="1" applyFont="1" applyFill="1" applyBorder="1" applyAlignment="1" applyProtection="1">
      <alignment horizontal="center" vertical="center" wrapText="1"/>
      <protection hidden="1"/>
    </xf>
    <xf numFmtId="0" fontId="3" fillId="0" borderId="0" xfId="1" applyFont="1" applyFill="1"/>
    <xf numFmtId="166" fontId="6" fillId="0" borderId="1" xfId="1" applyNumberFormat="1" applyFont="1" applyFill="1" applyBorder="1" applyAlignment="1" applyProtection="1">
      <alignment vertical="center" wrapText="1"/>
      <protection hidden="1"/>
    </xf>
    <xf numFmtId="166" fontId="6" fillId="0" borderId="1" xfId="1" applyNumberFormat="1" applyFont="1" applyFill="1" applyBorder="1" applyAlignment="1" applyProtection="1">
      <alignment horizontal="center" vertical="center" wrapText="1"/>
      <protection hidden="1"/>
    </xf>
    <xf numFmtId="165" fontId="6" fillId="0" borderId="1" xfId="1" applyNumberFormat="1" applyFont="1" applyFill="1" applyBorder="1" applyAlignment="1" applyProtection="1">
      <alignment horizontal="center" vertical="center" wrapText="1"/>
      <protection hidden="1"/>
    </xf>
    <xf numFmtId="9" fontId="6" fillId="0" borderId="1" xfId="1" applyNumberFormat="1" applyFont="1" applyFill="1" applyBorder="1" applyAlignment="1" applyProtection="1">
      <alignment horizontal="center" vertical="center"/>
      <protection hidden="1"/>
    </xf>
    <xf numFmtId="0" fontId="6" fillId="0" borderId="0" xfId="1" applyFont="1" applyFill="1"/>
    <xf numFmtId="166" fontId="3" fillId="0" borderId="1" xfId="1" applyNumberFormat="1" applyFont="1" applyFill="1" applyBorder="1" applyAlignment="1" applyProtection="1">
      <alignment vertical="center" wrapText="1"/>
      <protection hidden="1"/>
    </xf>
    <xf numFmtId="166" fontId="3" fillId="0" borderId="1" xfId="1" applyNumberFormat="1" applyFont="1" applyFill="1" applyBorder="1" applyAlignment="1" applyProtection="1">
      <alignment horizontal="center" vertical="center" wrapText="1"/>
      <protection hidden="1"/>
    </xf>
    <xf numFmtId="165" fontId="3" fillId="0" borderId="1" xfId="1" applyNumberFormat="1" applyFont="1" applyFill="1" applyBorder="1" applyAlignment="1" applyProtection="1">
      <alignment horizontal="center" vertical="center"/>
      <protection hidden="1"/>
    </xf>
    <xf numFmtId="165" fontId="3" fillId="0" borderId="1" xfId="1" applyNumberFormat="1" applyFont="1" applyFill="1" applyBorder="1" applyAlignment="1" applyProtection="1">
      <alignment horizontal="center" vertical="center" wrapText="1"/>
      <protection hidden="1"/>
    </xf>
    <xf numFmtId="9" fontId="3" fillId="0" borderId="1" xfId="1" applyNumberFormat="1" applyFont="1" applyFill="1" applyBorder="1" applyAlignment="1" applyProtection="1">
      <alignment horizontal="center" vertical="center"/>
      <protection hidden="1"/>
    </xf>
    <xf numFmtId="165" fontId="3" fillId="0" borderId="1" xfId="2" applyNumberFormat="1" applyFont="1" applyFill="1" applyBorder="1" applyAlignment="1" applyProtection="1">
      <alignment horizontal="center" vertical="center"/>
      <protection hidden="1"/>
    </xf>
    <xf numFmtId="165" fontId="6" fillId="0" borderId="1" xfId="1" applyNumberFormat="1" applyFont="1" applyFill="1" applyBorder="1" applyAlignment="1" applyProtection="1">
      <alignment horizontal="center" vertical="center"/>
      <protection hidden="1"/>
    </xf>
    <xf numFmtId="165" fontId="3" fillId="0" borderId="2" xfId="2" applyNumberFormat="1" applyFont="1" applyFill="1" applyBorder="1" applyAlignment="1" applyProtection="1">
      <alignment horizontal="center" vertical="center"/>
      <protection hidden="1"/>
    </xf>
    <xf numFmtId="0" fontId="6" fillId="0" borderId="1" xfId="1" applyNumberFormat="1" applyFont="1" applyFill="1" applyBorder="1" applyAlignment="1" applyProtection="1">
      <alignment vertical="center" wrapText="1"/>
      <protection hidden="1"/>
    </xf>
    <xf numFmtId="0" fontId="6" fillId="0" borderId="1" xfId="1" applyNumberFormat="1" applyFont="1" applyFill="1" applyBorder="1" applyAlignment="1" applyProtection="1">
      <alignment horizontal="center" wrapText="1"/>
      <protection hidden="1"/>
    </xf>
    <xf numFmtId="0" fontId="2" fillId="0" borderId="0" xfId="1" applyFont="1" applyFill="1" applyProtection="1">
      <protection hidden="1"/>
    </xf>
    <xf numFmtId="9" fontId="2" fillId="0" borderId="0" xfId="1" applyNumberFormat="1" applyFont="1" applyFill="1" applyProtection="1">
      <protection hidden="1"/>
    </xf>
    <xf numFmtId="9" fontId="2" fillId="0" borderId="0" xfId="1" applyNumberFormat="1" applyFont="1" applyFill="1"/>
    <xf numFmtId="164" fontId="6" fillId="0" borderId="1" xfId="1" applyNumberFormat="1" applyFont="1" applyFill="1" applyBorder="1" applyAlignment="1" applyProtection="1">
      <alignment horizontal="center" vertical="center"/>
      <protection hidden="1"/>
    </xf>
    <xf numFmtId="0" fontId="3" fillId="0" borderId="1" xfId="1" applyFont="1" applyFill="1" applyBorder="1" applyAlignment="1" applyProtection="1">
      <alignment horizontal="left" vertical="top" wrapText="1"/>
      <protection hidden="1"/>
    </xf>
    <xf numFmtId="164" fontId="3" fillId="0" borderId="1" xfId="1" applyNumberFormat="1" applyFont="1" applyFill="1" applyBorder="1" applyAlignment="1" applyProtection="1">
      <alignment horizontal="left" vertical="top" wrapText="1"/>
      <protection hidden="1"/>
    </xf>
    <xf numFmtId="167" fontId="3" fillId="0" borderId="1" xfId="1" applyNumberFormat="1" applyFont="1" applyFill="1" applyBorder="1" applyAlignment="1" applyProtection="1">
      <alignment horizontal="left" vertical="top" wrapText="1"/>
      <protection hidden="1"/>
    </xf>
    <xf numFmtId="0" fontId="7" fillId="0" borderId="1" xfId="1" applyFont="1" applyFill="1" applyBorder="1" applyAlignment="1" applyProtection="1">
      <alignment horizontal="left" vertical="top" wrapText="1"/>
      <protection hidden="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left" vertical="top" wrapText="1"/>
    </xf>
    <xf numFmtId="14" fontId="6" fillId="0" borderId="1" xfId="0" applyNumberFormat="1" applyFont="1" applyFill="1" applyBorder="1" applyAlignment="1">
      <alignment horizontal="left" vertical="top" wrapText="1"/>
    </xf>
    <xf numFmtId="164" fontId="6" fillId="0" borderId="1" xfId="1" applyNumberFormat="1" applyFont="1" applyFill="1" applyBorder="1" applyAlignment="1" applyProtection="1">
      <alignment horizontal="left" vertical="top"/>
      <protection hidden="1"/>
    </xf>
    <xf numFmtId="164" fontId="3" fillId="0" borderId="1" xfId="1" applyNumberFormat="1" applyFont="1" applyFill="1" applyBorder="1" applyAlignment="1" applyProtection="1">
      <alignment horizontal="left" vertical="top"/>
      <protection hidden="1"/>
    </xf>
    <xf numFmtId="0" fontId="5" fillId="0" borderId="0" xfId="1" applyNumberFormat="1" applyFont="1" applyFill="1" applyAlignment="1" applyProtection="1">
      <alignment horizontal="center" wrapText="1"/>
      <protection hidden="1"/>
    </xf>
    <xf numFmtId="0" fontId="5" fillId="0" borderId="0" xfId="1" applyNumberFormat="1" applyFont="1" applyFill="1" applyAlignment="1" applyProtection="1">
      <alignment horizontal="center" wrapText="1"/>
      <protection hidden="1"/>
    </xf>
  </cellXfs>
  <cellStyles count="3">
    <cellStyle name="Обычный" xfId="0" builtinId="0"/>
    <cellStyle name="Обычный 2" xfId="1"/>
    <cellStyle name="Обычный 2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tabSelected="1" view="pageBreakPreview" zoomScaleNormal="100" zoomScaleSheetLayoutView="100" workbookViewId="0">
      <pane xSplit="3" ySplit="6" topLeftCell="D7" activePane="bottomRight" state="frozen"/>
      <selection pane="topRight" activeCell="D1" sqref="D1"/>
      <selection pane="bottomLeft" activeCell="A5" sqref="A5"/>
      <selection pane="bottomRight" activeCell="J8" sqref="J8"/>
    </sheetView>
  </sheetViews>
  <sheetFormatPr defaultColWidth="9.140625" defaultRowHeight="15.75" x14ac:dyDescent="0.25"/>
  <cols>
    <col min="1" max="1" width="36.28515625" style="5" customWidth="1"/>
    <col min="2" max="2" width="6.85546875" style="5" customWidth="1"/>
    <col min="3" max="3" width="9.28515625" style="5" customWidth="1"/>
    <col min="4" max="4" width="11.85546875" style="5" customWidth="1"/>
    <col min="5" max="5" width="13" style="5" customWidth="1"/>
    <col min="6" max="7" width="12.5703125" style="5" customWidth="1"/>
    <col min="8" max="8" width="13.7109375" style="5" customWidth="1"/>
    <col min="9" max="9" width="13.85546875" style="28" customWidth="1"/>
    <col min="10" max="10" width="13" style="5" customWidth="1"/>
    <col min="11" max="11" width="12.5703125" style="5" customWidth="1"/>
    <col min="12" max="12" width="55" style="5" customWidth="1"/>
    <col min="13" max="13" width="24.42578125" style="5" customWidth="1"/>
    <col min="14" max="213" width="9.140625" style="5" customWidth="1"/>
    <col min="214" max="16384" width="9.140625" style="5"/>
  </cols>
  <sheetData>
    <row r="1" spans="1:13" x14ac:dyDescent="0.25">
      <c r="A1" s="1"/>
      <c r="B1" s="1"/>
      <c r="C1" s="1"/>
      <c r="D1" s="2"/>
      <c r="E1" s="1"/>
      <c r="F1" s="1"/>
      <c r="G1" s="2"/>
      <c r="H1" s="2"/>
      <c r="I1" s="3"/>
      <c r="J1" s="2"/>
      <c r="K1" s="2"/>
      <c r="L1" s="2"/>
      <c r="M1" s="4" t="s">
        <v>55</v>
      </c>
    </row>
    <row r="2" spans="1:13" x14ac:dyDescent="0.25">
      <c r="A2" s="1"/>
      <c r="B2" s="1"/>
      <c r="C2" s="1"/>
      <c r="D2" s="2"/>
      <c r="E2" s="1"/>
      <c r="F2" s="1"/>
      <c r="G2" s="2"/>
      <c r="H2" s="2"/>
      <c r="I2" s="3"/>
      <c r="J2" s="2"/>
      <c r="K2" s="2"/>
      <c r="L2" s="2"/>
      <c r="M2" s="4"/>
    </row>
    <row r="3" spans="1:13" ht="15.75" customHeight="1" x14ac:dyDescent="0.3">
      <c r="A3" s="40" t="s">
        <v>54</v>
      </c>
      <c r="B3" s="40"/>
      <c r="C3" s="40"/>
      <c r="D3" s="40"/>
      <c r="E3" s="40"/>
      <c r="F3" s="40"/>
      <c r="G3" s="40"/>
      <c r="H3" s="40"/>
      <c r="I3" s="40"/>
      <c r="J3" s="40"/>
      <c r="K3" s="40"/>
      <c r="L3" s="40"/>
      <c r="M3" s="40"/>
    </row>
    <row r="4" spans="1:13" ht="15.75" customHeight="1" x14ac:dyDescent="0.3">
      <c r="A4" s="39"/>
      <c r="B4" s="39"/>
      <c r="C4" s="39"/>
      <c r="D4" s="39"/>
      <c r="E4" s="39"/>
      <c r="F4" s="39"/>
      <c r="G4" s="39"/>
      <c r="H4" s="39"/>
      <c r="I4" s="6"/>
      <c r="J4" s="39"/>
      <c r="K4" s="39"/>
      <c r="L4" s="39"/>
      <c r="M4" s="39"/>
    </row>
    <row r="5" spans="1:13" x14ac:dyDescent="0.25">
      <c r="A5" s="7"/>
      <c r="B5" s="7"/>
      <c r="C5" s="7"/>
      <c r="D5" s="2"/>
      <c r="E5" s="7"/>
      <c r="F5" s="7"/>
      <c r="G5" s="2"/>
      <c r="H5" s="2"/>
      <c r="I5" s="3"/>
      <c r="J5" s="2"/>
      <c r="K5" s="2"/>
      <c r="L5" s="2"/>
      <c r="M5" s="4"/>
    </row>
    <row r="6" spans="1:13" s="10" customFormat="1" ht="132.75" customHeight="1" x14ac:dyDescent="0.2">
      <c r="A6" s="8" t="s">
        <v>53</v>
      </c>
      <c r="B6" s="8" t="s">
        <v>12</v>
      </c>
      <c r="C6" s="8" t="s">
        <v>13</v>
      </c>
      <c r="D6" s="8" t="s">
        <v>70</v>
      </c>
      <c r="E6" s="8" t="s">
        <v>66</v>
      </c>
      <c r="F6" s="8" t="s">
        <v>67</v>
      </c>
      <c r="G6" s="8" t="s">
        <v>68</v>
      </c>
      <c r="H6" s="8" t="s">
        <v>60</v>
      </c>
      <c r="I6" s="9" t="s">
        <v>95</v>
      </c>
      <c r="J6" s="8" t="s">
        <v>59</v>
      </c>
      <c r="K6" s="8" t="s">
        <v>97</v>
      </c>
      <c r="L6" s="8" t="s">
        <v>96</v>
      </c>
      <c r="M6" s="8" t="s">
        <v>98</v>
      </c>
    </row>
    <row r="7" spans="1:13" s="15" customFormat="1" ht="12.75" x14ac:dyDescent="0.2">
      <c r="A7" s="11" t="s">
        <v>0</v>
      </c>
      <c r="B7" s="12">
        <v>1</v>
      </c>
      <c r="C7" s="12">
        <v>0</v>
      </c>
      <c r="D7" s="13">
        <f>SUM(D8:D14)</f>
        <v>863499.2</v>
      </c>
      <c r="E7" s="13">
        <f>SUM(E8:E14)</f>
        <v>1182107.1000000001</v>
      </c>
      <c r="F7" s="13">
        <f>SUM(F8:F14)</f>
        <v>1141943</v>
      </c>
      <c r="G7" s="13">
        <f>SUM(G8:G14)</f>
        <v>1135108.3999999999</v>
      </c>
      <c r="H7" s="13">
        <f>G7-E7</f>
        <v>-46998.700000000186</v>
      </c>
      <c r="I7" s="14">
        <f>G7/E7</f>
        <v>0.96024158893893774</v>
      </c>
      <c r="J7" s="13">
        <f>G7-F7</f>
        <v>-6834.6000000000931</v>
      </c>
      <c r="K7" s="14">
        <f>G7/F7</f>
        <v>0.9940149376982913</v>
      </c>
      <c r="L7" s="29"/>
      <c r="M7" s="29"/>
    </row>
    <row r="8" spans="1:13" s="10" customFormat="1" ht="165.75" x14ac:dyDescent="0.2">
      <c r="A8" s="16" t="s">
        <v>14</v>
      </c>
      <c r="B8" s="17">
        <v>1</v>
      </c>
      <c r="C8" s="17">
        <v>2</v>
      </c>
      <c r="D8" s="18">
        <v>6192.1</v>
      </c>
      <c r="E8" s="18">
        <v>6280</v>
      </c>
      <c r="F8" s="18">
        <v>8467.9</v>
      </c>
      <c r="G8" s="18">
        <v>8426.5</v>
      </c>
      <c r="H8" s="19">
        <f t="shared" ref="H8:H61" si="0">G8-E8</f>
        <v>2146.5</v>
      </c>
      <c r="I8" s="20">
        <f t="shared" ref="I8:I61" si="1">G8/E8</f>
        <v>1.3417993630573248</v>
      </c>
      <c r="J8" s="19">
        <f t="shared" ref="J8:J61" si="2">G8-F8</f>
        <v>-41.399999999999636</v>
      </c>
      <c r="K8" s="20">
        <f t="shared" ref="K8:K61" si="3">G8/F8</f>
        <v>0.99511094840515357</v>
      </c>
      <c r="L8" s="30" t="s">
        <v>72</v>
      </c>
      <c r="M8" s="31"/>
    </row>
    <row r="9" spans="1:13" s="10" customFormat="1" ht="165.75" x14ac:dyDescent="0.2">
      <c r="A9" s="16" t="s">
        <v>15</v>
      </c>
      <c r="B9" s="17">
        <v>1</v>
      </c>
      <c r="C9" s="17">
        <v>3</v>
      </c>
      <c r="D9" s="18">
        <v>30271.7</v>
      </c>
      <c r="E9" s="18">
        <v>30681.9</v>
      </c>
      <c r="F9" s="18">
        <v>35293</v>
      </c>
      <c r="G9" s="18">
        <v>35293</v>
      </c>
      <c r="H9" s="19">
        <f t="shared" si="0"/>
        <v>4611.0999999999985</v>
      </c>
      <c r="I9" s="20">
        <f t="shared" si="1"/>
        <v>1.1502873029375624</v>
      </c>
      <c r="J9" s="19">
        <f t="shared" si="2"/>
        <v>0</v>
      </c>
      <c r="K9" s="20">
        <f t="shared" si="3"/>
        <v>1</v>
      </c>
      <c r="L9" s="30" t="s">
        <v>72</v>
      </c>
      <c r="M9" s="32"/>
    </row>
    <row r="10" spans="1:13" s="10" customFormat="1" ht="165.75" x14ac:dyDescent="0.2">
      <c r="A10" s="16" t="s">
        <v>16</v>
      </c>
      <c r="B10" s="17">
        <v>1</v>
      </c>
      <c r="C10" s="17">
        <v>4</v>
      </c>
      <c r="D10" s="21">
        <v>268708.8</v>
      </c>
      <c r="E10" s="18">
        <v>292471.90000000002</v>
      </c>
      <c r="F10" s="18">
        <v>335004.09999999998</v>
      </c>
      <c r="G10" s="21">
        <v>334250.5</v>
      </c>
      <c r="H10" s="19">
        <f t="shared" si="0"/>
        <v>41778.599999999977</v>
      </c>
      <c r="I10" s="20">
        <f t="shared" si="1"/>
        <v>1.1428465435482862</v>
      </c>
      <c r="J10" s="19">
        <f t="shared" si="2"/>
        <v>-753.59999999997672</v>
      </c>
      <c r="K10" s="20">
        <f t="shared" si="3"/>
        <v>0.99775047529269056</v>
      </c>
      <c r="L10" s="30" t="s">
        <v>72</v>
      </c>
      <c r="M10" s="33"/>
    </row>
    <row r="11" spans="1:13" s="10" customFormat="1" ht="25.5" x14ac:dyDescent="0.2">
      <c r="A11" s="16" t="s">
        <v>17</v>
      </c>
      <c r="B11" s="17">
        <v>1</v>
      </c>
      <c r="C11" s="17">
        <v>5</v>
      </c>
      <c r="D11" s="21">
        <v>8.1</v>
      </c>
      <c r="E11" s="18">
        <v>1.6</v>
      </c>
      <c r="F11" s="18">
        <v>19.7</v>
      </c>
      <c r="G11" s="21">
        <v>19.7</v>
      </c>
      <c r="H11" s="19">
        <f t="shared" si="0"/>
        <v>18.099999999999998</v>
      </c>
      <c r="I11" s="20">
        <f t="shared" si="1"/>
        <v>12.312499999999998</v>
      </c>
      <c r="J11" s="19">
        <f t="shared" si="2"/>
        <v>0</v>
      </c>
      <c r="K11" s="20">
        <f t="shared" si="3"/>
        <v>1</v>
      </c>
      <c r="L11" s="34" t="s">
        <v>73</v>
      </c>
      <c r="M11" s="35"/>
    </row>
    <row r="12" spans="1:13" s="10" customFormat="1" ht="165.75" x14ac:dyDescent="0.2">
      <c r="A12" s="16" t="s">
        <v>18</v>
      </c>
      <c r="B12" s="17">
        <v>1</v>
      </c>
      <c r="C12" s="17">
        <v>6</v>
      </c>
      <c r="D12" s="21">
        <v>81972.600000000006</v>
      </c>
      <c r="E12" s="18">
        <v>89696</v>
      </c>
      <c r="F12" s="18">
        <v>105102.6</v>
      </c>
      <c r="G12" s="21">
        <v>105009.1</v>
      </c>
      <c r="H12" s="19">
        <f t="shared" si="0"/>
        <v>15313.100000000006</v>
      </c>
      <c r="I12" s="20">
        <f t="shared" si="1"/>
        <v>1.1707222172672138</v>
      </c>
      <c r="J12" s="19">
        <f t="shared" si="2"/>
        <v>-93.5</v>
      </c>
      <c r="K12" s="20">
        <f t="shared" si="3"/>
        <v>0.99911039308256888</v>
      </c>
      <c r="L12" s="30" t="s">
        <v>72</v>
      </c>
      <c r="M12" s="31"/>
    </row>
    <row r="13" spans="1:13" s="10" customFormat="1" ht="51" x14ac:dyDescent="0.2">
      <c r="A13" s="16" t="s">
        <v>52</v>
      </c>
      <c r="B13" s="17">
        <v>1</v>
      </c>
      <c r="C13" s="17">
        <v>11</v>
      </c>
      <c r="D13" s="21">
        <v>0</v>
      </c>
      <c r="E13" s="18">
        <v>267236.40000000002</v>
      </c>
      <c r="F13" s="18">
        <v>0</v>
      </c>
      <c r="G13" s="21">
        <v>0</v>
      </c>
      <c r="H13" s="19">
        <f t="shared" si="0"/>
        <v>-267236.40000000002</v>
      </c>
      <c r="I13" s="20">
        <f t="shared" si="1"/>
        <v>0</v>
      </c>
      <c r="J13" s="19">
        <f t="shared" si="2"/>
        <v>0</v>
      </c>
      <c r="K13" s="20">
        <v>0</v>
      </c>
      <c r="L13" s="32" t="s">
        <v>61</v>
      </c>
      <c r="M13" s="32"/>
    </row>
    <row r="14" spans="1:13" s="10" customFormat="1" ht="114.75" x14ac:dyDescent="0.2">
      <c r="A14" s="16" t="s">
        <v>19</v>
      </c>
      <c r="B14" s="17">
        <v>1</v>
      </c>
      <c r="C14" s="17">
        <v>13</v>
      </c>
      <c r="D14" s="21">
        <v>476345.9</v>
      </c>
      <c r="E14" s="18">
        <v>495739.3</v>
      </c>
      <c r="F14" s="18">
        <v>658055.69999999995</v>
      </c>
      <c r="G14" s="21">
        <v>652109.6</v>
      </c>
      <c r="H14" s="19">
        <f t="shared" si="0"/>
        <v>156370.29999999999</v>
      </c>
      <c r="I14" s="20">
        <f t="shared" si="1"/>
        <v>1.3154284923547517</v>
      </c>
      <c r="J14" s="19">
        <f t="shared" si="2"/>
        <v>-5946.0999999999767</v>
      </c>
      <c r="K14" s="20">
        <f t="shared" si="3"/>
        <v>0.99096413874995692</v>
      </c>
      <c r="L14" s="35" t="s">
        <v>74</v>
      </c>
      <c r="M14" s="35"/>
    </row>
    <row r="15" spans="1:13" s="15" customFormat="1" ht="25.5" x14ac:dyDescent="0.2">
      <c r="A15" s="11" t="s">
        <v>1</v>
      </c>
      <c r="B15" s="12">
        <v>3</v>
      </c>
      <c r="C15" s="12">
        <v>0</v>
      </c>
      <c r="D15" s="22">
        <f>SUM(D16:D19)</f>
        <v>235265.40000000002</v>
      </c>
      <c r="E15" s="22">
        <f>SUM(E16:E19)</f>
        <v>183578.80000000002</v>
      </c>
      <c r="F15" s="22">
        <f>SUM(F16:F19)</f>
        <v>269779.59999999998</v>
      </c>
      <c r="G15" s="22">
        <f>SUM(G16:G19)</f>
        <v>268322.19999999995</v>
      </c>
      <c r="H15" s="13">
        <f t="shared" si="0"/>
        <v>84743.399999999936</v>
      </c>
      <c r="I15" s="14">
        <f t="shared" si="1"/>
        <v>1.4616186618498428</v>
      </c>
      <c r="J15" s="13">
        <f t="shared" si="2"/>
        <v>-1457.4000000000233</v>
      </c>
      <c r="K15" s="14">
        <f t="shared" si="3"/>
        <v>0.99459781243652212</v>
      </c>
      <c r="L15" s="36"/>
      <c r="M15" s="36"/>
    </row>
    <row r="16" spans="1:13" s="10" customFormat="1" ht="165.75" x14ac:dyDescent="0.2">
      <c r="A16" s="16" t="s">
        <v>20</v>
      </c>
      <c r="B16" s="17">
        <v>3</v>
      </c>
      <c r="C16" s="17">
        <v>4</v>
      </c>
      <c r="D16" s="21">
        <v>9963.6</v>
      </c>
      <c r="E16" s="18">
        <v>11010.6</v>
      </c>
      <c r="F16" s="18">
        <v>12547.4</v>
      </c>
      <c r="G16" s="21">
        <v>12547.4</v>
      </c>
      <c r="H16" s="19">
        <f t="shared" si="0"/>
        <v>1536.7999999999993</v>
      </c>
      <c r="I16" s="20">
        <f t="shared" si="1"/>
        <v>1.1395745917570341</v>
      </c>
      <c r="J16" s="19">
        <f t="shared" si="2"/>
        <v>0</v>
      </c>
      <c r="K16" s="20">
        <f t="shared" si="3"/>
        <v>1</v>
      </c>
      <c r="L16" s="30" t="s">
        <v>72</v>
      </c>
      <c r="M16" s="35"/>
    </row>
    <row r="17" spans="1:13" s="10" customFormat="1" ht="38.25" x14ac:dyDescent="0.2">
      <c r="A17" s="16" t="s">
        <v>58</v>
      </c>
      <c r="B17" s="17">
        <v>3</v>
      </c>
      <c r="C17" s="17">
        <v>9</v>
      </c>
      <c r="D17" s="21">
        <v>162805.20000000001</v>
      </c>
      <c r="E17" s="18">
        <v>25992.2</v>
      </c>
      <c r="F17" s="18">
        <v>20472.400000000001</v>
      </c>
      <c r="G17" s="21">
        <v>20314.8</v>
      </c>
      <c r="H17" s="19">
        <f t="shared" si="0"/>
        <v>-5677.4000000000015</v>
      </c>
      <c r="I17" s="20">
        <f t="shared" si="1"/>
        <v>0.78157293341848699</v>
      </c>
      <c r="J17" s="19">
        <f t="shared" si="2"/>
        <v>-157.60000000000218</v>
      </c>
      <c r="K17" s="20">
        <f t="shared" si="3"/>
        <v>0.99230183075750755</v>
      </c>
      <c r="L17" s="30" t="s">
        <v>75</v>
      </c>
      <c r="M17" s="35"/>
    </row>
    <row r="18" spans="1:13" s="10" customFormat="1" ht="51" x14ac:dyDescent="0.2">
      <c r="A18" s="16" t="s">
        <v>69</v>
      </c>
      <c r="B18" s="17">
        <v>3</v>
      </c>
      <c r="C18" s="17">
        <v>10</v>
      </c>
      <c r="D18" s="21">
        <v>0</v>
      </c>
      <c r="E18" s="18">
        <v>138719.4</v>
      </c>
      <c r="F18" s="18">
        <v>150474.9</v>
      </c>
      <c r="G18" s="21">
        <v>149190.39999999999</v>
      </c>
      <c r="H18" s="19">
        <f t="shared" ref="H18" si="4">G18-E18</f>
        <v>10471</v>
      </c>
      <c r="I18" s="20">
        <f t="shared" ref="I18" si="5">G18/E18</f>
        <v>1.0754833137974933</v>
      </c>
      <c r="J18" s="19">
        <f t="shared" ref="J18" si="6">G18-F18</f>
        <v>-1284.5</v>
      </c>
      <c r="K18" s="20">
        <f t="shared" ref="K18" si="7">G18/F18</f>
        <v>0.99146369261584488</v>
      </c>
      <c r="L18" s="30" t="s">
        <v>77</v>
      </c>
      <c r="M18" s="35"/>
    </row>
    <row r="19" spans="1:13" s="10" customFormat="1" ht="165.75" x14ac:dyDescent="0.2">
      <c r="A19" s="16" t="s">
        <v>21</v>
      </c>
      <c r="B19" s="17">
        <v>3</v>
      </c>
      <c r="C19" s="17">
        <v>14</v>
      </c>
      <c r="D19" s="21">
        <v>62496.6</v>
      </c>
      <c r="E19" s="18">
        <v>7856.6</v>
      </c>
      <c r="F19" s="18">
        <v>86284.9</v>
      </c>
      <c r="G19" s="21">
        <v>86269.6</v>
      </c>
      <c r="H19" s="19">
        <f t="shared" si="0"/>
        <v>78413</v>
      </c>
      <c r="I19" s="20">
        <f t="shared" si="1"/>
        <v>10.980525927245882</v>
      </c>
      <c r="J19" s="19">
        <f t="shared" si="2"/>
        <v>-15.299999999988358</v>
      </c>
      <c r="K19" s="20">
        <f t="shared" si="3"/>
        <v>0.99982268044582556</v>
      </c>
      <c r="L19" s="30" t="s">
        <v>76</v>
      </c>
      <c r="M19" s="35"/>
    </row>
    <row r="20" spans="1:13" s="15" customFormat="1" ht="12.75" x14ac:dyDescent="0.2">
      <c r="A20" s="11" t="s">
        <v>2</v>
      </c>
      <c r="B20" s="12">
        <v>4</v>
      </c>
      <c r="C20" s="12">
        <v>0</v>
      </c>
      <c r="D20" s="22">
        <f>SUM(D21:D26)</f>
        <v>1616115.7999999998</v>
      </c>
      <c r="E20" s="22">
        <f t="shared" ref="E20:G20" si="8">SUM(E21:E26)</f>
        <v>1389230.7999999998</v>
      </c>
      <c r="F20" s="22">
        <f t="shared" si="8"/>
        <v>1650294.7</v>
      </c>
      <c r="G20" s="22">
        <f t="shared" si="8"/>
        <v>1644802.7</v>
      </c>
      <c r="H20" s="13">
        <f t="shared" si="0"/>
        <v>255571.90000000014</v>
      </c>
      <c r="I20" s="14">
        <f t="shared" si="1"/>
        <v>1.1839664798678522</v>
      </c>
      <c r="J20" s="13">
        <f t="shared" si="2"/>
        <v>-5492</v>
      </c>
      <c r="K20" s="14">
        <f t="shared" si="3"/>
        <v>0.99667210953292162</v>
      </c>
      <c r="L20" s="36"/>
      <c r="M20" s="36"/>
    </row>
    <row r="21" spans="1:13" s="10" customFormat="1" ht="12.75" x14ac:dyDescent="0.2">
      <c r="A21" s="16" t="s">
        <v>22</v>
      </c>
      <c r="B21" s="17">
        <v>4</v>
      </c>
      <c r="C21" s="17">
        <v>1</v>
      </c>
      <c r="D21" s="21">
        <v>7532.5</v>
      </c>
      <c r="E21" s="18">
        <v>11726.3</v>
      </c>
      <c r="F21" s="18">
        <v>11432.6</v>
      </c>
      <c r="G21" s="21">
        <v>11412.9</v>
      </c>
      <c r="H21" s="19">
        <f t="shared" si="0"/>
        <v>-313.39999999999964</v>
      </c>
      <c r="I21" s="20">
        <f t="shared" si="1"/>
        <v>0.97327375216393919</v>
      </c>
      <c r="J21" s="19">
        <f t="shared" si="2"/>
        <v>-19.700000000000728</v>
      </c>
      <c r="K21" s="20">
        <f t="shared" si="3"/>
        <v>0.99827685740776373</v>
      </c>
      <c r="L21" s="30"/>
      <c r="M21" s="32"/>
    </row>
    <row r="22" spans="1:13" s="10" customFormat="1" ht="30" customHeight="1" x14ac:dyDescent="0.2">
      <c r="A22" s="16" t="s">
        <v>23</v>
      </c>
      <c r="B22" s="17">
        <v>4</v>
      </c>
      <c r="C22" s="17">
        <v>5</v>
      </c>
      <c r="D22" s="21">
        <v>30268</v>
      </c>
      <c r="E22" s="18">
        <v>16172.8</v>
      </c>
      <c r="F22" s="18">
        <v>12211.8</v>
      </c>
      <c r="G22" s="21">
        <v>12210.9</v>
      </c>
      <c r="H22" s="19">
        <f t="shared" si="0"/>
        <v>-3961.8999999999996</v>
      </c>
      <c r="I22" s="20">
        <f t="shared" si="1"/>
        <v>0.75502695884447968</v>
      </c>
      <c r="J22" s="19">
        <f t="shared" si="2"/>
        <v>-0.8999999999996362</v>
      </c>
      <c r="K22" s="20">
        <f t="shared" si="3"/>
        <v>0.99992630079103817</v>
      </c>
      <c r="L22" s="30" t="s">
        <v>79</v>
      </c>
      <c r="M22" s="35"/>
    </row>
    <row r="23" spans="1:13" s="10" customFormat="1" ht="12.75" x14ac:dyDescent="0.2">
      <c r="A23" s="16" t="s">
        <v>24</v>
      </c>
      <c r="B23" s="17">
        <v>4</v>
      </c>
      <c r="C23" s="17">
        <v>8</v>
      </c>
      <c r="D23" s="21">
        <v>182287.8</v>
      </c>
      <c r="E23" s="18">
        <v>208479</v>
      </c>
      <c r="F23" s="18">
        <v>205609.1</v>
      </c>
      <c r="G23" s="21">
        <v>205590.9</v>
      </c>
      <c r="H23" s="19">
        <f t="shared" si="0"/>
        <v>-2888.1000000000058</v>
      </c>
      <c r="I23" s="20">
        <f t="shared" si="1"/>
        <v>0.98614680615313766</v>
      </c>
      <c r="J23" s="19">
        <f t="shared" si="2"/>
        <v>-18.200000000011642</v>
      </c>
      <c r="K23" s="20">
        <f t="shared" si="3"/>
        <v>0.99991148251706752</v>
      </c>
      <c r="L23" s="31"/>
      <c r="M23" s="35"/>
    </row>
    <row r="24" spans="1:13" s="10" customFormat="1" ht="48.75" customHeight="1" x14ac:dyDescent="0.2">
      <c r="A24" s="16" t="s">
        <v>25</v>
      </c>
      <c r="B24" s="17">
        <v>4</v>
      </c>
      <c r="C24" s="17">
        <v>9</v>
      </c>
      <c r="D24" s="21">
        <v>1077608.5</v>
      </c>
      <c r="E24" s="18">
        <v>820250.9</v>
      </c>
      <c r="F24" s="18">
        <v>883176.5</v>
      </c>
      <c r="G24" s="21">
        <v>879496.5</v>
      </c>
      <c r="H24" s="19">
        <f t="shared" si="0"/>
        <v>59245.599999999977</v>
      </c>
      <c r="I24" s="20">
        <f t="shared" si="1"/>
        <v>1.0722286315077496</v>
      </c>
      <c r="J24" s="19">
        <f t="shared" si="2"/>
        <v>-3680</v>
      </c>
      <c r="K24" s="20">
        <f t="shared" si="3"/>
        <v>0.99583322246459227</v>
      </c>
      <c r="L24" s="35" t="s">
        <v>78</v>
      </c>
      <c r="M24" s="32"/>
    </row>
    <row r="25" spans="1:13" s="10" customFormat="1" ht="40.5" customHeight="1" x14ac:dyDescent="0.2">
      <c r="A25" s="16" t="s">
        <v>26</v>
      </c>
      <c r="B25" s="17">
        <v>4</v>
      </c>
      <c r="C25" s="17">
        <v>10</v>
      </c>
      <c r="D25" s="21">
        <v>12586.4</v>
      </c>
      <c r="E25" s="18">
        <v>9009.2000000000007</v>
      </c>
      <c r="F25" s="18">
        <v>3028.4</v>
      </c>
      <c r="G25" s="21">
        <v>2966</v>
      </c>
      <c r="H25" s="19">
        <f t="shared" si="0"/>
        <v>-6043.2000000000007</v>
      </c>
      <c r="I25" s="20">
        <f t="shared" si="1"/>
        <v>0.32921902055676416</v>
      </c>
      <c r="J25" s="19">
        <f t="shared" si="2"/>
        <v>-62.400000000000091</v>
      </c>
      <c r="K25" s="20">
        <f t="shared" si="3"/>
        <v>0.97939506009774135</v>
      </c>
      <c r="L25" s="31" t="s">
        <v>62</v>
      </c>
      <c r="M25" s="35"/>
    </row>
    <row r="26" spans="1:13" s="10" customFormat="1" ht="63.75" x14ac:dyDescent="0.2">
      <c r="A26" s="16" t="s">
        <v>27</v>
      </c>
      <c r="B26" s="17">
        <v>4</v>
      </c>
      <c r="C26" s="17">
        <v>12</v>
      </c>
      <c r="D26" s="21">
        <v>305832.59999999998</v>
      </c>
      <c r="E26" s="18">
        <v>323592.59999999998</v>
      </c>
      <c r="F26" s="18">
        <v>534836.30000000005</v>
      </c>
      <c r="G26" s="21">
        <v>533125.5</v>
      </c>
      <c r="H26" s="19">
        <f t="shared" si="0"/>
        <v>209532.90000000002</v>
      </c>
      <c r="I26" s="20">
        <f t="shared" si="1"/>
        <v>1.6475206787794283</v>
      </c>
      <c r="J26" s="19">
        <f t="shared" si="2"/>
        <v>-1710.8000000000466</v>
      </c>
      <c r="K26" s="20">
        <f t="shared" si="3"/>
        <v>0.9968012642373002</v>
      </c>
      <c r="L26" s="30" t="s">
        <v>80</v>
      </c>
      <c r="M26" s="35"/>
    </row>
    <row r="27" spans="1:13" s="15" customFormat="1" ht="12.75" x14ac:dyDescent="0.2">
      <c r="A27" s="11" t="s">
        <v>3</v>
      </c>
      <c r="B27" s="12">
        <v>5</v>
      </c>
      <c r="C27" s="12">
        <v>0</v>
      </c>
      <c r="D27" s="22">
        <f t="shared" ref="D27:G27" si="9">SUM(D28:D31)</f>
        <v>1117924.8999999999</v>
      </c>
      <c r="E27" s="22">
        <f t="shared" si="9"/>
        <v>886556.79999999993</v>
      </c>
      <c r="F27" s="22">
        <f t="shared" si="9"/>
        <v>2721239.9</v>
      </c>
      <c r="G27" s="22">
        <f t="shared" si="9"/>
        <v>2714225.8999999994</v>
      </c>
      <c r="H27" s="13">
        <f t="shared" si="0"/>
        <v>1827669.0999999996</v>
      </c>
      <c r="I27" s="14">
        <f t="shared" si="1"/>
        <v>3.0615363843580012</v>
      </c>
      <c r="J27" s="13">
        <f t="shared" si="2"/>
        <v>-7014.0000000004657</v>
      </c>
      <c r="K27" s="14">
        <f t="shared" si="3"/>
        <v>0.99742249847211173</v>
      </c>
      <c r="L27" s="36"/>
      <c r="M27" s="36"/>
    </row>
    <row r="28" spans="1:13" s="10" customFormat="1" ht="409.5" x14ac:dyDescent="0.2">
      <c r="A28" s="16" t="s">
        <v>28</v>
      </c>
      <c r="B28" s="17">
        <v>5</v>
      </c>
      <c r="C28" s="17">
        <v>1</v>
      </c>
      <c r="D28" s="21">
        <v>329161.40000000002</v>
      </c>
      <c r="E28" s="18">
        <v>146755.29999999999</v>
      </c>
      <c r="F28" s="18">
        <v>1690836.4</v>
      </c>
      <c r="G28" s="21">
        <v>1690807.5</v>
      </c>
      <c r="H28" s="19">
        <f t="shared" si="0"/>
        <v>1544052.2</v>
      </c>
      <c r="I28" s="20">
        <f t="shared" si="1"/>
        <v>11.521270441340109</v>
      </c>
      <c r="J28" s="19">
        <f t="shared" si="2"/>
        <v>-28.899999999906868</v>
      </c>
      <c r="K28" s="20">
        <f t="shared" si="3"/>
        <v>0.99998290786737265</v>
      </c>
      <c r="L28" s="31" t="s">
        <v>82</v>
      </c>
      <c r="M28" s="31"/>
    </row>
    <row r="29" spans="1:13" s="10" customFormat="1" ht="64.5" customHeight="1" x14ac:dyDescent="0.2">
      <c r="A29" s="16" t="s">
        <v>29</v>
      </c>
      <c r="B29" s="17">
        <v>5</v>
      </c>
      <c r="C29" s="17">
        <v>2</v>
      </c>
      <c r="D29" s="21">
        <v>80104</v>
      </c>
      <c r="E29" s="18">
        <v>69182.399999999994</v>
      </c>
      <c r="F29" s="18">
        <v>192260.2</v>
      </c>
      <c r="G29" s="21">
        <v>187230.4</v>
      </c>
      <c r="H29" s="19">
        <f t="shared" si="0"/>
        <v>118048</v>
      </c>
      <c r="I29" s="20">
        <f t="shared" si="1"/>
        <v>2.7063299336247373</v>
      </c>
      <c r="J29" s="19">
        <f t="shared" si="2"/>
        <v>-5029.8000000000175</v>
      </c>
      <c r="K29" s="20">
        <f t="shared" si="3"/>
        <v>0.97383857917551309</v>
      </c>
      <c r="L29" s="30" t="s">
        <v>83</v>
      </c>
      <c r="M29" s="31"/>
    </row>
    <row r="30" spans="1:13" s="10" customFormat="1" ht="51" x14ac:dyDescent="0.2">
      <c r="A30" s="16" t="s">
        <v>30</v>
      </c>
      <c r="B30" s="17">
        <v>5</v>
      </c>
      <c r="C30" s="17">
        <v>3</v>
      </c>
      <c r="D30" s="21">
        <v>619641</v>
      </c>
      <c r="E30" s="18">
        <v>607558.69999999995</v>
      </c>
      <c r="F30" s="18">
        <v>760624.4</v>
      </c>
      <c r="G30" s="21">
        <v>759929.2</v>
      </c>
      <c r="H30" s="19">
        <f t="shared" si="0"/>
        <v>152370.5</v>
      </c>
      <c r="I30" s="20">
        <f t="shared" si="1"/>
        <v>1.2507914050115652</v>
      </c>
      <c r="J30" s="19">
        <f t="shared" si="2"/>
        <v>-695.20000000006985</v>
      </c>
      <c r="K30" s="20">
        <f t="shared" si="3"/>
        <v>0.99908601406949338</v>
      </c>
      <c r="L30" s="30" t="s">
        <v>84</v>
      </c>
      <c r="M30" s="32"/>
    </row>
    <row r="31" spans="1:13" s="10" customFormat="1" ht="38.25" x14ac:dyDescent="0.2">
      <c r="A31" s="16" t="s">
        <v>31</v>
      </c>
      <c r="B31" s="17">
        <v>5</v>
      </c>
      <c r="C31" s="17">
        <v>5</v>
      </c>
      <c r="D31" s="21">
        <v>89018.5</v>
      </c>
      <c r="E31" s="18">
        <v>63060.4</v>
      </c>
      <c r="F31" s="18">
        <v>77518.899999999994</v>
      </c>
      <c r="G31" s="21">
        <v>76258.8</v>
      </c>
      <c r="H31" s="19">
        <f t="shared" si="0"/>
        <v>13198.400000000001</v>
      </c>
      <c r="I31" s="20">
        <f t="shared" si="1"/>
        <v>1.2092977526308111</v>
      </c>
      <c r="J31" s="19">
        <f t="shared" si="2"/>
        <v>-1260.0999999999913</v>
      </c>
      <c r="K31" s="20">
        <f t="shared" si="3"/>
        <v>0.98374460937913222</v>
      </c>
      <c r="L31" s="30" t="s">
        <v>63</v>
      </c>
      <c r="M31" s="35"/>
    </row>
    <row r="32" spans="1:13" s="15" customFormat="1" ht="12.75" x14ac:dyDescent="0.2">
      <c r="A32" s="11" t="s">
        <v>4</v>
      </c>
      <c r="B32" s="12">
        <v>6</v>
      </c>
      <c r="C32" s="12">
        <v>0</v>
      </c>
      <c r="D32" s="22">
        <f t="shared" ref="D32:G32" si="10">SUM(D33)</f>
        <v>163.5</v>
      </c>
      <c r="E32" s="22">
        <f t="shared" si="10"/>
        <v>177.7</v>
      </c>
      <c r="F32" s="22">
        <f t="shared" si="10"/>
        <v>196.5</v>
      </c>
      <c r="G32" s="22">
        <f t="shared" si="10"/>
        <v>193.8</v>
      </c>
      <c r="H32" s="13">
        <f t="shared" si="0"/>
        <v>16.100000000000023</v>
      </c>
      <c r="I32" s="14">
        <f t="shared" si="1"/>
        <v>1.0906021384355657</v>
      </c>
      <c r="J32" s="13">
        <f t="shared" si="2"/>
        <v>-2.6999999999999886</v>
      </c>
      <c r="K32" s="14">
        <f t="shared" si="3"/>
        <v>0.98625954198473287</v>
      </c>
      <c r="L32" s="37"/>
      <c r="M32" s="37"/>
    </row>
    <row r="33" spans="1:13" s="10" customFormat="1" ht="76.5" x14ac:dyDescent="0.2">
      <c r="A33" s="16" t="s">
        <v>32</v>
      </c>
      <c r="B33" s="17">
        <v>6</v>
      </c>
      <c r="C33" s="17">
        <v>5</v>
      </c>
      <c r="D33" s="21">
        <v>163.5</v>
      </c>
      <c r="E33" s="18">
        <v>177.7</v>
      </c>
      <c r="F33" s="18">
        <v>196.5</v>
      </c>
      <c r="G33" s="21">
        <v>193.8</v>
      </c>
      <c r="H33" s="19">
        <f t="shared" si="0"/>
        <v>16.100000000000023</v>
      </c>
      <c r="I33" s="20">
        <f t="shared" si="1"/>
        <v>1.0906021384355657</v>
      </c>
      <c r="J33" s="19">
        <f t="shared" si="2"/>
        <v>-2.6999999999999886</v>
      </c>
      <c r="K33" s="20">
        <f t="shared" si="3"/>
        <v>0.98625954198473287</v>
      </c>
      <c r="L33" s="32" t="s">
        <v>85</v>
      </c>
      <c r="M33" s="32"/>
    </row>
    <row r="34" spans="1:13" s="15" customFormat="1" ht="12.75" x14ac:dyDescent="0.2">
      <c r="A34" s="11" t="s">
        <v>5</v>
      </c>
      <c r="B34" s="12">
        <v>7</v>
      </c>
      <c r="C34" s="12">
        <v>0</v>
      </c>
      <c r="D34" s="22">
        <f t="shared" ref="D34:G34" si="11">SUM(D35:D39)</f>
        <v>7174083.0999999996</v>
      </c>
      <c r="E34" s="22">
        <f t="shared" si="11"/>
        <v>7777776</v>
      </c>
      <c r="F34" s="22">
        <f t="shared" si="11"/>
        <v>8515410.9000000004</v>
      </c>
      <c r="G34" s="22">
        <f t="shared" si="11"/>
        <v>8479317.6999999993</v>
      </c>
      <c r="H34" s="13">
        <f t="shared" si="0"/>
        <v>701541.69999999925</v>
      </c>
      <c r="I34" s="14">
        <f t="shared" si="1"/>
        <v>1.0901982391881688</v>
      </c>
      <c r="J34" s="13">
        <f t="shared" si="2"/>
        <v>-36093.200000001118</v>
      </c>
      <c r="K34" s="14">
        <f t="shared" si="3"/>
        <v>0.99576142591075656</v>
      </c>
      <c r="L34" s="37"/>
      <c r="M34" s="37"/>
    </row>
    <row r="35" spans="1:13" s="10" customFormat="1" ht="51" x14ac:dyDescent="0.2">
      <c r="A35" s="16" t="s">
        <v>33</v>
      </c>
      <c r="B35" s="17">
        <v>7</v>
      </c>
      <c r="C35" s="17">
        <v>1</v>
      </c>
      <c r="D35" s="21">
        <v>1930135.8</v>
      </c>
      <c r="E35" s="18">
        <v>2129291</v>
      </c>
      <c r="F35" s="18">
        <v>2649973.6</v>
      </c>
      <c r="G35" s="21">
        <v>2636361</v>
      </c>
      <c r="H35" s="19">
        <f t="shared" si="0"/>
        <v>507070</v>
      </c>
      <c r="I35" s="20">
        <f t="shared" si="1"/>
        <v>1.2381403011612786</v>
      </c>
      <c r="J35" s="19">
        <f t="shared" si="2"/>
        <v>-13612.600000000093</v>
      </c>
      <c r="K35" s="20">
        <f t="shared" si="3"/>
        <v>0.99486311863635168</v>
      </c>
      <c r="L35" s="31" t="s">
        <v>86</v>
      </c>
      <c r="M35" s="35"/>
    </row>
    <row r="36" spans="1:13" s="10" customFormat="1" ht="114.75" x14ac:dyDescent="0.2">
      <c r="A36" s="16" t="s">
        <v>34</v>
      </c>
      <c r="B36" s="17">
        <v>7</v>
      </c>
      <c r="C36" s="17">
        <v>2</v>
      </c>
      <c r="D36" s="21">
        <v>3890342.2</v>
      </c>
      <c r="E36" s="18">
        <v>4596919.2</v>
      </c>
      <c r="F36" s="18">
        <v>5157327.0999999996</v>
      </c>
      <c r="G36" s="21">
        <v>5136327.7</v>
      </c>
      <c r="H36" s="19">
        <f t="shared" si="0"/>
        <v>539408.5</v>
      </c>
      <c r="I36" s="20">
        <f t="shared" si="1"/>
        <v>1.117341305455184</v>
      </c>
      <c r="J36" s="19">
        <f t="shared" si="2"/>
        <v>-20999.399999999441</v>
      </c>
      <c r="K36" s="20">
        <f t="shared" si="3"/>
        <v>0.99592823964956589</v>
      </c>
      <c r="L36" s="31" t="s">
        <v>88</v>
      </c>
      <c r="M36" s="32"/>
    </row>
    <row r="37" spans="1:13" s="10" customFormat="1" ht="90" customHeight="1" x14ac:dyDescent="0.2">
      <c r="A37" s="16" t="s">
        <v>35</v>
      </c>
      <c r="B37" s="17">
        <v>7</v>
      </c>
      <c r="C37" s="17">
        <v>3</v>
      </c>
      <c r="D37" s="21">
        <v>402105.1</v>
      </c>
      <c r="E37" s="18">
        <v>385036.2</v>
      </c>
      <c r="F37" s="18">
        <v>425251.4</v>
      </c>
      <c r="G37" s="21">
        <v>424796.6</v>
      </c>
      <c r="H37" s="19">
        <f t="shared" si="0"/>
        <v>39760.399999999965</v>
      </c>
      <c r="I37" s="20">
        <f t="shared" si="1"/>
        <v>1.1032640567302503</v>
      </c>
      <c r="J37" s="19">
        <f t="shared" si="2"/>
        <v>-454.80000000004657</v>
      </c>
      <c r="K37" s="20">
        <f t="shared" si="3"/>
        <v>0.99893051498478302</v>
      </c>
      <c r="L37" s="30" t="s">
        <v>87</v>
      </c>
      <c r="M37" s="30"/>
    </row>
    <row r="38" spans="1:13" s="10" customFormat="1" ht="51" x14ac:dyDescent="0.2">
      <c r="A38" s="16" t="s">
        <v>36</v>
      </c>
      <c r="B38" s="17">
        <v>7</v>
      </c>
      <c r="C38" s="17">
        <v>7</v>
      </c>
      <c r="D38" s="21">
        <v>641918.4</v>
      </c>
      <c r="E38" s="18">
        <v>281099.5</v>
      </c>
      <c r="F38" s="18">
        <v>49308.7</v>
      </c>
      <c r="G38" s="21">
        <v>49308.7</v>
      </c>
      <c r="H38" s="19">
        <f t="shared" si="0"/>
        <v>-231790.8</v>
      </c>
      <c r="I38" s="20">
        <f t="shared" si="1"/>
        <v>0.1754136880357311</v>
      </c>
      <c r="J38" s="19">
        <f t="shared" si="2"/>
        <v>0</v>
      </c>
      <c r="K38" s="20">
        <f t="shared" si="3"/>
        <v>1</v>
      </c>
      <c r="L38" s="31" t="s">
        <v>89</v>
      </c>
      <c r="M38" s="32"/>
    </row>
    <row r="39" spans="1:13" s="10" customFormat="1" ht="63.75" x14ac:dyDescent="0.2">
      <c r="A39" s="16" t="s">
        <v>37</v>
      </c>
      <c r="B39" s="17">
        <v>7</v>
      </c>
      <c r="C39" s="17">
        <v>9</v>
      </c>
      <c r="D39" s="21">
        <v>309581.59999999998</v>
      </c>
      <c r="E39" s="18">
        <v>385430.1</v>
      </c>
      <c r="F39" s="18">
        <v>233550.1</v>
      </c>
      <c r="G39" s="21">
        <v>232523.7</v>
      </c>
      <c r="H39" s="19">
        <f t="shared" si="0"/>
        <v>-152906.39999999997</v>
      </c>
      <c r="I39" s="20">
        <f t="shared" si="1"/>
        <v>0.60328370825215782</v>
      </c>
      <c r="J39" s="19">
        <f t="shared" si="2"/>
        <v>-1026.3999999999942</v>
      </c>
      <c r="K39" s="20">
        <f t="shared" si="3"/>
        <v>0.99560522560255815</v>
      </c>
      <c r="L39" s="31" t="s">
        <v>90</v>
      </c>
      <c r="M39" s="38"/>
    </row>
    <row r="40" spans="1:13" s="15" customFormat="1" ht="12.75" x14ac:dyDescent="0.2">
      <c r="A40" s="11" t="s">
        <v>6</v>
      </c>
      <c r="B40" s="12">
        <v>8</v>
      </c>
      <c r="C40" s="12">
        <v>0</v>
      </c>
      <c r="D40" s="22">
        <f t="shared" ref="D40:G40" si="12">SUM(D41:D42)</f>
        <v>251441</v>
      </c>
      <c r="E40" s="22">
        <f t="shared" si="12"/>
        <v>247995.7</v>
      </c>
      <c r="F40" s="22">
        <f t="shared" si="12"/>
        <v>254834.7</v>
      </c>
      <c r="G40" s="22">
        <f t="shared" si="12"/>
        <v>254834.7</v>
      </c>
      <c r="H40" s="13">
        <f t="shared" si="0"/>
        <v>6839</v>
      </c>
      <c r="I40" s="14">
        <f t="shared" si="1"/>
        <v>1.0275770910544013</v>
      </c>
      <c r="J40" s="13">
        <f t="shared" si="2"/>
        <v>0</v>
      </c>
      <c r="K40" s="14">
        <f t="shared" si="3"/>
        <v>1</v>
      </c>
      <c r="L40" s="36"/>
      <c r="M40" s="36"/>
    </row>
    <row r="41" spans="1:13" s="10" customFormat="1" ht="12.75" x14ac:dyDescent="0.2">
      <c r="A41" s="16" t="s">
        <v>38</v>
      </c>
      <c r="B41" s="17">
        <v>8</v>
      </c>
      <c r="C41" s="17">
        <v>1</v>
      </c>
      <c r="D41" s="21">
        <v>245534.8</v>
      </c>
      <c r="E41" s="18">
        <v>242089.5</v>
      </c>
      <c r="F41" s="18">
        <v>248928.5</v>
      </c>
      <c r="G41" s="21">
        <v>248928.5</v>
      </c>
      <c r="H41" s="19">
        <f t="shared" si="0"/>
        <v>6839</v>
      </c>
      <c r="I41" s="20">
        <f t="shared" si="1"/>
        <v>1.0282498827912818</v>
      </c>
      <c r="J41" s="19">
        <f t="shared" si="2"/>
        <v>0</v>
      </c>
      <c r="K41" s="20">
        <f t="shared" si="3"/>
        <v>1</v>
      </c>
      <c r="L41" s="30"/>
      <c r="M41" s="35"/>
    </row>
    <row r="42" spans="1:13" s="10" customFormat="1" ht="25.5" x14ac:dyDescent="0.2">
      <c r="A42" s="16" t="s">
        <v>39</v>
      </c>
      <c r="B42" s="17">
        <v>8</v>
      </c>
      <c r="C42" s="17">
        <v>4</v>
      </c>
      <c r="D42" s="21">
        <v>5906.2</v>
      </c>
      <c r="E42" s="18">
        <v>5906.2</v>
      </c>
      <c r="F42" s="18">
        <v>5906.2</v>
      </c>
      <c r="G42" s="21">
        <v>5906.2</v>
      </c>
      <c r="H42" s="19">
        <f t="shared" si="0"/>
        <v>0</v>
      </c>
      <c r="I42" s="20">
        <f t="shared" si="1"/>
        <v>1</v>
      </c>
      <c r="J42" s="19">
        <f t="shared" si="2"/>
        <v>0</v>
      </c>
      <c r="K42" s="20">
        <f t="shared" si="3"/>
        <v>1</v>
      </c>
      <c r="L42" s="31"/>
      <c r="M42" s="35"/>
    </row>
    <row r="43" spans="1:13" s="15" customFormat="1" ht="12.75" x14ac:dyDescent="0.2">
      <c r="A43" s="11" t="s">
        <v>11</v>
      </c>
      <c r="B43" s="12">
        <v>9</v>
      </c>
      <c r="C43" s="12">
        <v>0</v>
      </c>
      <c r="D43" s="22">
        <f t="shared" ref="D43:G43" si="13">SUM(D44)</f>
        <v>3400</v>
      </c>
      <c r="E43" s="22">
        <f t="shared" si="13"/>
        <v>4664.3</v>
      </c>
      <c r="F43" s="22">
        <f t="shared" si="13"/>
        <v>4236.3</v>
      </c>
      <c r="G43" s="22">
        <f t="shared" si="13"/>
        <v>4236.3</v>
      </c>
      <c r="H43" s="13">
        <f t="shared" si="0"/>
        <v>-428</v>
      </c>
      <c r="I43" s="14">
        <f t="shared" si="1"/>
        <v>0.90823917844049484</v>
      </c>
      <c r="J43" s="13">
        <f t="shared" si="2"/>
        <v>0</v>
      </c>
      <c r="K43" s="14">
        <f t="shared" si="3"/>
        <v>1</v>
      </c>
      <c r="L43" s="37"/>
      <c r="M43" s="37"/>
    </row>
    <row r="44" spans="1:13" s="10" customFormat="1" ht="38.25" x14ac:dyDescent="0.2">
      <c r="A44" s="16" t="s">
        <v>40</v>
      </c>
      <c r="B44" s="17">
        <v>9</v>
      </c>
      <c r="C44" s="17">
        <v>9</v>
      </c>
      <c r="D44" s="21">
        <v>3400</v>
      </c>
      <c r="E44" s="18">
        <v>4664.3</v>
      </c>
      <c r="F44" s="18">
        <v>4236.3</v>
      </c>
      <c r="G44" s="21">
        <v>4236.3</v>
      </c>
      <c r="H44" s="19">
        <f t="shared" si="0"/>
        <v>-428</v>
      </c>
      <c r="I44" s="20">
        <f t="shared" si="1"/>
        <v>0.90823917844049484</v>
      </c>
      <c r="J44" s="19">
        <f t="shared" si="2"/>
        <v>0</v>
      </c>
      <c r="K44" s="20">
        <f t="shared" si="3"/>
        <v>1</v>
      </c>
      <c r="L44" s="31" t="s">
        <v>64</v>
      </c>
      <c r="M44" s="31"/>
    </row>
    <row r="45" spans="1:13" s="15" customFormat="1" ht="12.75" x14ac:dyDescent="0.2">
      <c r="A45" s="11" t="s">
        <v>7</v>
      </c>
      <c r="B45" s="12">
        <v>10</v>
      </c>
      <c r="C45" s="12">
        <v>0</v>
      </c>
      <c r="D45" s="22">
        <f t="shared" ref="D45:G45" si="14">SUM(D46:D50)</f>
        <v>516112.5</v>
      </c>
      <c r="E45" s="22">
        <f t="shared" si="14"/>
        <v>330065.09999999998</v>
      </c>
      <c r="F45" s="22">
        <f t="shared" si="14"/>
        <v>306051.30000000005</v>
      </c>
      <c r="G45" s="22">
        <f t="shared" si="14"/>
        <v>304997.7</v>
      </c>
      <c r="H45" s="13">
        <f t="shared" si="0"/>
        <v>-25067.399999999965</v>
      </c>
      <c r="I45" s="14">
        <f t="shared" si="1"/>
        <v>0.92405316405763605</v>
      </c>
      <c r="J45" s="13">
        <f t="shared" si="2"/>
        <v>-1053.6000000000349</v>
      </c>
      <c r="K45" s="14">
        <f t="shared" si="3"/>
        <v>0.99655743988017687</v>
      </c>
      <c r="L45" s="37"/>
      <c r="M45" s="37"/>
    </row>
    <row r="46" spans="1:13" s="10" customFormat="1" ht="63.75" x14ac:dyDescent="0.2">
      <c r="A46" s="16" t="s">
        <v>41</v>
      </c>
      <c r="B46" s="17">
        <v>10</v>
      </c>
      <c r="C46" s="17">
        <v>1</v>
      </c>
      <c r="D46" s="21">
        <v>7508.1</v>
      </c>
      <c r="E46" s="18">
        <v>8258</v>
      </c>
      <c r="F46" s="18">
        <v>7138.3</v>
      </c>
      <c r="G46" s="21">
        <v>7134.5</v>
      </c>
      <c r="H46" s="19">
        <f t="shared" si="0"/>
        <v>-1123.5</v>
      </c>
      <c r="I46" s="20">
        <f t="shared" si="1"/>
        <v>0.86395010898522639</v>
      </c>
      <c r="J46" s="19">
        <f t="shared" si="2"/>
        <v>-3.8000000000001819</v>
      </c>
      <c r="K46" s="20">
        <f t="shared" si="3"/>
        <v>0.99946766036731427</v>
      </c>
      <c r="L46" s="35" t="s">
        <v>65</v>
      </c>
      <c r="M46" s="35"/>
    </row>
    <row r="47" spans="1:13" s="10" customFormat="1" ht="12.75" x14ac:dyDescent="0.2">
      <c r="A47" s="16" t="s">
        <v>42</v>
      </c>
      <c r="B47" s="17">
        <v>10</v>
      </c>
      <c r="C47" s="17">
        <v>2</v>
      </c>
      <c r="D47" s="21">
        <v>36371.4</v>
      </c>
      <c r="E47" s="18">
        <v>0</v>
      </c>
      <c r="F47" s="18">
        <v>0</v>
      </c>
      <c r="G47" s="21">
        <v>0</v>
      </c>
      <c r="H47" s="19">
        <f t="shared" si="0"/>
        <v>0</v>
      </c>
      <c r="I47" s="20">
        <v>0</v>
      </c>
      <c r="J47" s="19">
        <f t="shared" si="2"/>
        <v>0</v>
      </c>
      <c r="K47" s="20">
        <v>0</v>
      </c>
      <c r="L47" s="31"/>
      <c r="M47" s="31"/>
    </row>
    <row r="48" spans="1:13" s="10" customFormat="1" ht="63.75" x14ac:dyDescent="0.2">
      <c r="A48" s="16" t="s">
        <v>43</v>
      </c>
      <c r="B48" s="17">
        <v>10</v>
      </c>
      <c r="C48" s="17">
        <v>3</v>
      </c>
      <c r="D48" s="21">
        <v>27035.8</v>
      </c>
      <c r="E48" s="18">
        <v>43442.1</v>
      </c>
      <c r="F48" s="18">
        <v>26527.4</v>
      </c>
      <c r="G48" s="21">
        <v>25973.1</v>
      </c>
      <c r="H48" s="19">
        <f t="shared" si="0"/>
        <v>-17469</v>
      </c>
      <c r="I48" s="20">
        <f t="shared" si="1"/>
        <v>0.59787855559468805</v>
      </c>
      <c r="J48" s="19">
        <f t="shared" si="2"/>
        <v>-554.30000000000291</v>
      </c>
      <c r="K48" s="20">
        <f t="shared" si="3"/>
        <v>0.97910462389830877</v>
      </c>
      <c r="L48" s="35" t="s">
        <v>94</v>
      </c>
      <c r="M48" s="32"/>
    </row>
    <row r="49" spans="1:13" s="10" customFormat="1" ht="38.25" x14ac:dyDescent="0.2">
      <c r="A49" s="16" t="s">
        <v>44</v>
      </c>
      <c r="B49" s="17">
        <v>10</v>
      </c>
      <c r="C49" s="17">
        <v>4</v>
      </c>
      <c r="D49" s="21">
        <v>292789</v>
      </c>
      <c r="E49" s="18">
        <v>109816.6</v>
      </c>
      <c r="F49" s="18">
        <v>96545.4</v>
      </c>
      <c r="G49" s="21">
        <v>96545.4</v>
      </c>
      <c r="H49" s="19">
        <f t="shared" si="0"/>
        <v>-13271.200000000012</v>
      </c>
      <c r="I49" s="20">
        <f t="shared" si="1"/>
        <v>0.87915123943010431</v>
      </c>
      <c r="J49" s="19">
        <f t="shared" si="2"/>
        <v>0</v>
      </c>
      <c r="K49" s="20">
        <f t="shared" si="3"/>
        <v>1</v>
      </c>
      <c r="L49" s="31" t="s">
        <v>62</v>
      </c>
      <c r="M49" s="31"/>
    </row>
    <row r="50" spans="1:13" s="10" customFormat="1" ht="25.5" x14ac:dyDescent="0.2">
      <c r="A50" s="16" t="s">
        <v>45</v>
      </c>
      <c r="B50" s="17">
        <v>10</v>
      </c>
      <c r="C50" s="17">
        <v>6</v>
      </c>
      <c r="D50" s="21">
        <v>152408.20000000001</v>
      </c>
      <c r="E50" s="18">
        <v>168548.4</v>
      </c>
      <c r="F50" s="18">
        <v>175840.2</v>
      </c>
      <c r="G50" s="21">
        <v>175344.7</v>
      </c>
      <c r="H50" s="19">
        <f t="shared" si="0"/>
        <v>6796.3000000000175</v>
      </c>
      <c r="I50" s="20">
        <f t="shared" si="1"/>
        <v>1.0403225423676523</v>
      </c>
      <c r="J50" s="19">
        <f t="shared" si="2"/>
        <v>-495.5</v>
      </c>
      <c r="K50" s="20">
        <f t="shared" si="3"/>
        <v>0.99718210056630963</v>
      </c>
      <c r="L50" s="31"/>
      <c r="M50" s="38"/>
    </row>
    <row r="51" spans="1:13" s="15" customFormat="1" ht="12.75" x14ac:dyDescent="0.2">
      <c r="A51" s="11" t="s">
        <v>8</v>
      </c>
      <c r="B51" s="12">
        <v>11</v>
      </c>
      <c r="C51" s="12">
        <v>0</v>
      </c>
      <c r="D51" s="22">
        <f t="shared" ref="D51:G51" si="15">SUM(D52:D55)</f>
        <v>340182.3</v>
      </c>
      <c r="E51" s="22">
        <f t="shared" si="15"/>
        <v>362265.5</v>
      </c>
      <c r="F51" s="22">
        <f t="shared" si="15"/>
        <v>394679.39999999997</v>
      </c>
      <c r="G51" s="22">
        <f t="shared" si="15"/>
        <v>394679.39999999997</v>
      </c>
      <c r="H51" s="13">
        <f t="shared" si="0"/>
        <v>32413.899999999965</v>
      </c>
      <c r="I51" s="14">
        <f t="shared" si="1"/>
        <v>1.0894755365884965</v>
      </c>
      <c r="J51" s="13">
        <f t="shared" si="2"/>
        <v>0</v>
      </c>
      <c r="K51" s="14">
        <f t="shared" si="3"/>
        <v>1</v>
      </c>
      <c r="L51" s="37"/>
      <c r="M51" s="37"/>
    </row>
    <row r="52" spans="1:13" s="10" customFormat="1" ht="12.75" x14ac:dyDescent="0.2">
      <c r="A52" s="16" t="s">
        <v>46</v>
      </c>
      <c r="B52" s="17">
        <v>11</v>
      </c>
      <c r="C52" s="17">
        <v>1</v>
      </c>
      <c r="D52" s="21">
        <v>313086.5</v>
      </c>
      <c r="E52" s="18">
        <v>343126.4</v>
      </c>
      <c r="F52" s="18">
        <v>333212.7</v>
      </c>
      <c r="G52" s="21">
        <v>333212.7</v>
      </c>
      <c r="H52" s="19">
        <f t="shared" si="0"/>
        <v>-9913.7000000000116</v>
      </c>
      <c r="I52" s="20">
        <f t="shared" si="1"/>
        <v>0.97110773172801623</v>
      </c>
      <c r="J52" s="19">
        <f t="shared" si="2"/>
        <v>0</v>
      </c>
      <c r="K52" s="20">
        <f t="shared" si="3"/>
        <v>1</v>
      </c>
      <c r="L52" s="31"/>
      <c r="M52" s="31"/>
    </row>
    <row r="53" spans="1:13" s="10" customFormat="1" ht="27" customHeight="1" x14ac:dyDescent="0.2">
      <c r="A53" s="16" t="s">
        <v>56</v>
      </c>
      <c r="B53" s="17">
        <v>11</v>
      </c>
      <c r="C53" s="17">
        <v>2</v>
      </c>
      <c r="D53" s="21">
        <v>599.1</v>
      </c>
      <c r="E53" s="18">
        <v>0</v>
      </c>
      <c r="F53" s="18">
        <v>33580.1</v>
      </c>
      <c r="G53" s="21">
        <v>33580.1</v>
      </c>
      <c r="H53" s="19">
        <f t="shared" si="0"/>
        <v>33580.1</v>
      </c>
      <c r="I53" s="20">
        <v>0</v>
      </c>
      <c r="J53" s="19">
        <f t="shared" si="2"/>
        <v>0</v>
      </c>
      <c r="K53" s="20">
        <f t="shared" si="3"/>
        <v>1</v>
      </c>
      <c r="L53" s="31" t="s">
        <v>81</v>
      </c>
      <c r="M53" s="32"/>
    </row>
    <row r="54" spans="1:13" s="10" customFormat="1" ht="98.25" customHeight="1" x14ac:dyDescent="0.2">
      <c r="A54" s="16" t="s">
        <v>57</v>
      </c>
      <c r="B54" s="17">
        <v>11</v>
      </c>
      <c r="C54" s="17">
        <v>3</v>
      </c>
      <c r="D54" s="21">
        <v>583</v>
      </c>
      <c r="E54" s="18">
        <v>211.3</v>
      </c>
      <c r="F54" s="18">
        <v>7669.8</v>
      </c>
      <c r="G54" s="21">
        <v>7669.8</v>
      </c>
      <c r="H54" s="19">
        <f t="shared" si="0"/>
        <v>7458.5</v>
      </c>
      <c r="I54" s="20">
        <f t="shared" si="1"/>
        <v>36.298154283009936</v>
      </c>
      <c r="J54" s="19">
        <f t="shared" si="2"/>
        <v>0</v>
      </c>
      <c r="K54" s="20">
        <f t="shared" si="3"/>
        <v>1</v>
      </c>
      <c r="L54" s="31" t="s">
        <v>93</v>
      </c>
      <c r="M54" s="31"/>
    </row>
    <row r="55" spans="1:13" s="10" customFormat="1" ht="165.75" x14ac:dyDescent="0.2">
      <c r="A55" s="16" t="s">
        <v>47</v>
      </c>
      <c r="B55" s="17">
        <v>11</v>
      </c>
      <c r="C55" s="17">
        <v>5</v>
      </c>
      <c r="D55" s="21">
        <v>25913.7</v>
      </c>
      <c r="E55" s="18">
        <v>18927.8</v>
      </c>
      <c r="F55" s="18">
        <v>20216.8</v>
      </c>
      <c r="G55" s="21">
        <v>20216.8</v>
      </c>
      <c r="H55" s="19">
        <f t="shared" si="0"/>
        <v>1289</v>
      </c>
      <c r="I55" s="20">
        <f t="shared" si="1"/>
        <v>1.0681008886399899</v>
      </c>
      <c r="J55" s="19">
        <f t="shared" si="2"/>
        <v>0</v>
      </c>
      <c r="K55" s="20">
        <f t="shared" si="3"/>
        <v>1</v>
      </c>
      <c r="L55" s="30" t="s">
        <v>72</v>
      </c>
      <c r="M55" s="38"/>
    </row>
    <row r="56" spans="1:13" s="15" customFormat="1" ht="12.75" x14ac:dyDescent="0.2">
      <c r="A56" s="11" t="s">
        <v>9</v>
      </c>
      <c r="B56" s="12">
        <v>12</v>
      </c>
      <c r="C56" s="12">
        <v>0</v>
      </c>
      <c r="D56" s="22">
        <f t="shared" ref="D56:G56" si="16">SUM(D57:D58)</f>
        <v>111494.9</v>
      </c>
      <c r="E56" s="22">
        <f t="shared" si="16"/>
        <v>108689.5</v>
      </c>
      <c r="F56" s="22">
        <f t="shared" si="16"/>
        <v>137144.70000000001</v>
      </c>
      <c r="G56" s="22">
        <f t="shared" si="16"/>
        <v>99718.099999999991</v>
      </c>
      <c r="H56" s="13">
        <f t="shared" si="0"/>
        <v>-8971.4000000000087</v>
      </c>
      <c r="I56" s="14">
        <f t="shared" si="1"/>
        <v>0.91745844814816513</v>
      </c>
      <c r="J56" s="13">
        <f t="shared" si="2"/>
        <v>-37426.60000000002</v>
      </c>
      <c r="K56" s="14">
        <f t="shared" si="3"/>
        <v>0.7271013754086012</v>
      </c>
      <c r="L56" s="37"/>
      <c r="M56" s="37"/>
    </row>
    <row r="57" spans="1:13" s="10" customFormat="1" ht="67.5" customHeight="1" x14ac:dyDescent="0.2">
      <c r="A57" s="16" t="s">
        <v>48</v>
      </c>
      <c r="B57" s="17">
        <v>12</v>
      </c>
      <c r="C57" s="17">
        <v>2</v>
      </c>
      <c r="D57" s="21">
        <v>103574.9</v>
      </c>
      <c r="E57" s="18">
        <v>103839.5</v>
      </c>
      <c r="F57" s="18">
        <v>131731</v>
      </c>
      <c r="G57" s="21">
        <v>94304.4</v>
      </c>
      <c r="H57" s="19">
        <f t="shared" si="0"/>
        <v>-9535.1000000000058</v>
      </c>
      <c r="I57" s="20">
        <f t="shared" si="1"/>
        <v>0.90817463489327277</v>
      </c>
      <c r="J57" s="19">
        <f t="shared" si="2"/>
        <v>-37426.600000000006</v>
      </c>
      <c r="K57" s="20">
        <f t="shared" si="3"/>
        <v>0.7158861619512491</v>
      </c>
      <c r="L57" s="31" t="s">
        <v>81</v>
      </c>
      <c r="M57" s="35" t="s">
        <v>71</v>
      </c>
    </row>
    <row r="58" spans="1:13" s="10" customFormat="1" ht="38.25" x14ac:dyDescent="0.2">
      <c r="A58" s="16" t="s">
        <v>49</v>
      </c>
      <c r="B58" s="17">
        <v>12</v>
      </c>
      <c r="C58" s="17">
        <v>4</v>
      </c>
      <c r="D58" s="21">
        <v>7920</v>
      </c>
      <c r="E58" s="18">
        <v>4850</v>
      </c>
      <c r="F58" s="18">
        <v>5413.7</v>
      </c>
      <c r="G58" s="21">
        <v>5413.7</v>
      </c>
      <c r="H58" s="19">
        <f t="shared" si="0"/>
        <v>563.69999999999982</v>
      </c>
      <c r="I58" s="20">
        <f t="shared" si="1"/>
        <v>1.1162268041237113</v>
      </c>
      <c r="J58" s="19">
        <f t="shared" si="2"/>
        <v>0</v>
      </c>
      <c r="K58" s="20">
        <f t="shared" si="3"/>
        <v>1</v>
      </c>
      <c r="L58" s="30" t="s">
        <v>91</v>
      </c>
      <c r="M58" s="32"/>
    </row>
    <row r="59" spans="1:13" s="15" customFormat="1" ht="25.5" x14ac:dyDescent="0.2">
      <c r="A59" s="11" t="s">
        <v>10</v>
      </c>
      <c r="B59" s="12">
        <v>13</v>
      </c>
      <c r="C59" s="12">
        <v>0</v>
      </c>
      <c r="D59" s="22">
        <f t="shared" ref="D59:G59" si="17">SUM(D60)</f>
        <v>76.5</v>
      </c>
      <c r="E59" s="22">
        <f t="shared" si="17"/>
        <v>5000</v>
      </c>
      <c r="F59" s="22">
        <f t="shared" si="17"/>
        <v>202.3</v>
      </c>
      <c r="G59" s="22">
        <f t="shared" si="17"/>
        <v>202.3</v>
      </c>
      <c r="H59" s="13">
        <f t="shared" si="0"/>
        <v>-4797.7</v>
      </c>
      <c r="I59" s="14">
        <f t="shared" si="1"/>
        <v>4.0460000000000003E-2</v>
      </c>
      <c r="J59" s="13">
        <f t="shared" si="2"/>
        <v>0</v>
      </c>
      <c r="K59" s="14">
        <f t="shared" si="3"/>
        <v>1</v>
      </c>
      <c r="L59" s="37"/>
      <c r="M59" s="37"/>
    </row>
    <row r="60" spans="1:13" s="10" customFormat="1" ht="51" x14ac:dyDescent="0.2">
      <c r="A60" s="16" t="s">
        <v>50</v>
      </c>
      <c r="B60" s="17">
        <v>13</v>
      </c>
      <c r="C60" s="17">
        <v>1</v>
      </c>
      <c r="D60" s="23">
        <v>76.5</v>
      </c>
      <c r="E60" s="18">
        <v>5000</v>
      </c>
      <c r="F60" s="18">
        <v>202.3</v>
      </c>
      <c r="G60" s="23">
        <v>202.3</v>
      </c>
      <c r="H60" s="19">
        <f t="shared" si="0"/>
        <v>-4797.7</v>
      </c>
      <c r="I60" s="20">
        <f t="shared" si="1"/>
        <v>4.0460000000000003E-2</v>
      </c>
      <c r="J60" s="19">
        <f t="shared" si="2"/>
        <v>0</v>
      </c>
      <c r="K60" s="20">
        <f t="shared" si="3"/>
        <v>1</v>
      </c>
      <c r="L60" s="35" t="s">
        <v>92</v>
      </c>
      <c r="M60" s="35"/>
    </row>
    <row r="61" spans="1:13" s="15" customFormat="1" ht="19.5" customHeight="1" x14ac:dyDescent="0.2">
      <c r="A61" s="24" t="s">
        <v>51</v>
      </c>
      <c r="B61" s="25"/>
      <c r="C61" s="25"/>
      <c r="D61" s="13">
        <f>D7+D15+D20+D27+D32+D34+D40+D43+D45+D51+D56+D59</f>
        <v>12229759.1</v>
      </c>
      <c r="E61" s="13">
        <f>E7+E15+E20+E27+E32+E34+E40+E43+E45+E51+E56+E59</f>
        <v>12478107.299999999</v>
      </c>
      <c r="F61" s="13">
        <f>F7+F15+F20+F27+F32+F34+F40+F43+F45+F51+F56+F59</f>
        <v>15396013.300000001</v>
      </c>
      <c r="G61" s="13">
        <f>G7+G15+G20+G27+G32+G34+G40+G43+G45+G51+G56+G59</f>
        <v>15300639.199999999</v>
      </c>
      <c r="H61" s="13">
        <f t="shared" si="0"/>
        <v>2822531.9000000004</v>
      </c>
      <c r="I61" s="14">
        <f t="shared" si="1"/>
        <v>1.2261987200574882</v>
      </c>
      <c r="J61" s="13">
        <f t="shared" si="2"/>
        <v>-95374.10000000149</v>
      </c>
      <c r="K61" s="14">
        <f t="shared" si="3"/>
        <v>0.99380527295335597</v>
      </c>
      <c r="L61" s="36"/>
      <c r="M61" s="36"/>
    </row>
    <row r="62" spans="1:13" x14ac:dyDescent="0.25">
      <c r="A62" s="26"/>
      <c r="B62" s="26"/>
      <c r="C62" s="26"/>
      <c r="D62" s="26"/>
      <c r="E62" s="26"/>
      <c r="F62" s="26"/>
      <c r="G62" s="26"/>
      <c r="H62" s="26"/>
      <c r="I62" s="27"/>
      <c r="J62" s="26"/>
      <c r="K62" s="26"/>
      <c r="L62" s="26"/>
      <c r="M62" s="26"/>
    </row>
    <row r="63" spans="1:13" x14ac:dyDescent="0.25">
      <c r="A63" s="26"/>
      <c r="B63" s="26"/>
      <c r="C63" s="26"/>
      <c r="D63" s="26"/>
      <c r="E63" s="26"/>
      <c r="F63" s="26"/>
      <c r="G63" s="26"/>
      <c r="H63" s="26"/>
      <c r="I63" s="27"/>
      <c r="J63" s="26"/>
      <c r="K63" s="26"/>
      <c r="L63" s="26"/>
      <c r="M63" s="26"/>
    </row>
  </sheetData>
  <mergeCells count="1">
    <mergeCell ref="A3:M3"/>
  </mergeCells>
  <pageMargins left="0.70866141732283472" right="0.70866141732283472" top="0.74803149606299213" bottom="0.74803149606299213" header="0.31496062992125984" footer="0.31496062992125984"/>
  <pageSetup paperSize="8" scale="79" fitToHeight="5" orientation="landscape" r:id="rId1"/>
  <rowBreaks count="2" manualBreakCount="2">
    <brk id="14" max="12" man="1"/>
    <brk id="2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4</vt:lpstr>
      <vt:lpstr>'Приложение 4'!Заголовки_для_печати</vt:lpstr>
      <vt:lpstr>'Приложение 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PavlovskayaTA</dc:creator>
  <cp:lastModifiedBy>Павловская Татьяна Александровна</cp:lastModifiedBy>
  <cp:lastPrinted>2024-03-04T09:37:49Z</cp:lastPrinted>
  <dcterms:created xsi:type="dcterms:W3CDTF">2018-01-18T06:30:14Z</dcterms:created>
  <dcterms:modified xsi:type="dcterms:W3CDTF">2024-03-13T09:48:16Z</dcterms:modified>
</cp:coreProperties>
</file>