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риложение 5" sheetId="1" r:id="rId1"/>
  </sheets>
  <definedNames>
    <definedName name="_xlnm.Print_Titles" localSheetId="0">'Приложение 5'!$4:$4</definedName>
    <definedName name="_xlnm.Print_Area" localSheetId="0">'Приложение 5'!$A$1:$K$46</definedName>
  </definedNames>
  <calcPr fullCalcOnLoad="1" iterate="1" iterateCount="100" iterateDelta="0.001"/>
</workbook>
</file>

<file path=xl/sharedStrings.xml><?xml version="1.0" encoding="utf-8"?>
<sst xmlns="http://schemas.openxmlformats.org/spreadsheetml/2006/main" count="84" uniqueCount="81">
  <si>
    <t>Непрограммные расходы</t>
  </si>
  <si>
    <t>(тыс.рублей)</t>
  </si>
  <si>
    <t>ИТОГО:</t>
  </si>
  <si>
    <t xml:space="preserve">Наименование </t>
  </si>
  <si>
    <t>Анализ исполнения расходной части бюджета города Ханты-Мансийска на реализацию муниципальных программ и непрограммных мероприятий в сравнении с первоначально утвержденными показателями</t>
  </si>
  <si>
    <t>Приложение 5 к Пояснительной записке</t>
  </si>
  <si>
    <t xml:space="preserve">Муниципальная программа "Доступная среда в городе Ханты-Мансийске" </t>
  </si>
  <si>
    <t xml:space="preserve">Муниципальная программа "Профилактика правонарушений в сфере обеспечения общественной безопасности и правопорядка в городе Ханты-Мансийске" </t>
  </si>
  <si>
    <t>Муниципальная программа "Развитие физической культуры и спорта в городе Ханты-Мансийске"</t>
  </si>
  <si>
    <t>Муниципальная программа "Развитие культуры в городе Ханты-Мансийске"</t>
  </si>
  <si>
    <t>Муниципальная программа "Развитие образования в городе Ханты-Мансийске"</t>
  </si>
  <si>
    <t>Муниципальная программа "Обеспечение доступным и комфортным жильем жителей города Ханты-Мансийска"</t>
  </si>
  <si>
    <t>Муниципальная программа "Основные направления развития в области управления и распоряжения муниципальной собственностью города Ханты-Мансийска"</t>
  </si>
  <si>
    <t>Муниципальная программа "Развитие жилищно-коммунального комплекса  и повышение энергетической эффективности  в городе  Ханты-Мансийске"</t>
  </si>
  <si>
    <t>Муниципальная программа "Развитие жилищного и дорожного хозяйства, благоустройство города Ханты-Мансийска"</t>
  </si>
  <si>
    <t xml:space="preserve">Муниципальная программа "Осуществление городом Ханты-Мансийском функций административного центра Ханты-Мансийского автономного округа - Югры" </t>
  </si>
  <si>
    <t>Муниципальная программа "Управление муниципальными финансами города Ханты-Мансийска"</t>
  </si>
  <si>
    <t xml:space="preserve">Муниципальная программа "Развитие транспортной системы города Ханты-Мансийска" </t>
  </si>
  <si>
    <t>Муниципальная программа "Защита населения и территории от чрезвычайных ситуаций, обеспечение пожарной безопасности города Ханты-Мансийска"</t>
  </si>
  <si>
    <t xml:space="preserve">Муниципальная программа "Обеспечение градостроительной деятельности на территории города Ханты-Мансийска" </t>
  </si>
  <si>
    <t xml:space="preserve">Муниципальная программа "Проектирование и строительство инженерных сетей на территории города Ханты-Мансийска" </t>
  </si>
  <si>
    <t xml:space="preserve">Муниципальная программа "Молодежь города Ханты-Мансийска" </t>
  </si>
  <si>
    <t xml:space="preserve">Муниципальная программа "Развитие муниципальной службы в городе Ханты-Мансийске" </t>
  </si>
  <si>
    <t xml:space="preserve">Муниципальная программа "Развитие отдельных секторов экономики города Ханты-Мансийска" </t>
  </si>
  <si>
    <t>Муниципальная программа "Развитие гражданского общества в городе Ханты-Мансийске"</t>
  </si>
  <si>
    <t>Подпрограмма "Профилактика правонарушений"</t>
  </si>
  <si>
    <t>Подпрограмма "Профилактика незаконного оборота и потребления наркотических средств и психотропных веществ"</t>
  </si>
  <si>
    <t>Подпрограмма "Реализация государственной национальной политики и профилактика экстремизма"</t>
  </si>
  <si>
    <t>Подпрограмма "Развитие массовой физической культуры и спорта"</t>
  </si>
  <si>
    <t>Подпрограмма "Обеспечение условий для выполнения функций и полномочий в сфере физической культуры и спорта"</t>
  </si>
  <si>
    <t>Подпрограмма "Обеспечение прав граждан на доступ к культурным ценностям и информации"</t>
  </si>
  <si>
    <t>Подпрограмма "Организация культурного досуга населения города Ханты-Мансийска"</t>
  </si>
  <si>
    <t>Подпрограмма "Общее образование. Дополнительное образование детей"</t>
  </si>
  <si>
    <t>Подпрограмма "Система оценки качества образования и информационная прозрачность системы образования"</t>
  </si>
  <si>
    <t>Подпрограмма "Допризывная подготовка обучающихся"</t>
  </si>
  <si>
    <t>Подпрограмма "Ресурсное обеспечение системы образования"</t>
  </si>
  <si>
    <t>Подпрограмма "Формирование законопослушного поведения участников дорожного движения"</t>
  </si>
  <si>
    <t>Подпрограмма "Создание условий для обеспечения качественными коммунальными услугами"</t>
  </si>
  <si>
    <t>Подпрограмма "Материально-техническое и финансовое обеспечение деятельности МКУ "Управление гражданской защиты населения"</t>
  </si>
  <si>
    <t>Подпрограмма "Развитие субъектов малого и среднего предпринимательства на территории города Ханты-Мансийска"</t>
  </si>
  <si>
    <t>Подпрограмма "Развитие сельскохозяйственного производства и обеспечение продовольственной безопасности города Ханты-Мансийска"</t>
  </si>
  <si>
    <t>Подпрограмма "Улучшение условий и охраны труда в городе Ханты-Мансийске"</t>
  </si>
  <si>
    <t>Подпрограмма "Развитие внутреннего и въездного туризма в городе Ханты-Мансийске"</t>
  </si>
  <si>
    <t xml:space="preserve">Подпрограмма "Защита населения и территории от чрезвычайных ситуаций, обеспечение пожарной безопасности города Ханты-Мансийска" </t>
  </si>
  <si>
    <t>Отклонение между уточненным планом и  фактическими значениями              (тыс.руб.)</t>
  </si>
  <si>
    <t>Исполнено за 2022 год</t>
  </si>
  <si>
    <t>Отклонение между первоначально утвержденными показателями расходов и фактическими значениями (тыс.руб.)</t>
  </si>
  <si>
    <t xml:space="preserve">Муниципальная программа "Содействие развитию садоводческих, огороднических некоммерческих объединений граждан в городе Ханты-Мансийске" </t>
  </si>
  <si>
    <t>Уменьшение фактических расходов к первоначально утвержденному плану на год обусловлено экономией, сложившейся по результатам проведения закупочных процедур</t>
  </si>
  <si>
    <t xml:space="preserve">Уменьшение фактических расходов к первоначально утвержденному плану на год связано с перераспределением средств Резервного фонда Администрации города Ханты-Мансийска </t>
  </si>
  <si>
    <t xml:space="preserve">Уменьшение фактических расходов к первоначально утвержденному плану на год обусловлено уменьшением количества заявок от граждан по мероприятию "Предоставление земельных участков садоводческим и огородническим некоммерческим объединениям граждан, а также гражданам, нуждающимся в предоставлении садовых и огородных земельных участков" </t>
  </si>
  <si>
    <t xml:space="preserve">Увеличение фактических расходов к первоначально утвержденному плану на год обусловлено обеспечением средствами бюджетов округа и города на финансовое возмещение затрат, связанных с улучшением материально-технической базы организаций города Ханты-Мансийска </t>
  </si>
  <si>
    <t xml:space="preserve">Утвержденный план на 2023 год  </t>
  </si>
  <si>
    <t xml:space="preserve">Уточненный план на 2023 год  </t>
  </si>
  <si>
    <t>Исполнено за 2023 год</t>
  </si>
  <si>
    <t>Подпрограмма "Развитие инвестиционной деятельности в городе Ханты-Мансийске"</t>
  </si>
  <si>
    <t xml:space="preserve">Уменьшение фактических расходов к первоначально утвержденному плану на год обусловлено уточнением обязательств по муниципальным контрактам </t>
  </si>
  <si>
    <t>Увеличение фактических расходов к первоначально утвержденному плану на год обусловлено увеличением бюджетных ассигнований на организацию допризывной подготовки молодежи, для приобретения кадетской формы</t>
  </si>
  <si>
    <t>Увеличение фактических расходов к первоначально утвержденному плану на год обусловлено обеспечением средствами бюджетов округа и города  расходов на выполнение строительных работ по объектам "Детский сад, район СУ-967", "Средняя общеобразовательная школа "Гимназия № 1" в г.Ханты-Мансийске. Блок 2"</t>
  </si>
  <si>
    <t>Увеличение фактических значений к первоначально утвержденному плану на год обусловлено внесением изменений в муниципальные правовые акты, регулирующие отдельные вопросы оплаты труда в соответствии с изменениями в постановления Правительства Ханты-Мансийского автономного округа - Югры от 23 августа 2019 года № 278-п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в Ханты-Мансийском автономном округе – Югре», от 6 августа 2010 года № 191-п «О нормативах формирования расходов на содержание органов местного самоуправления Ханты-Мансийского автономного округа – Югры».</t>
  </si>
  <si>
    <t>Увеличение фактических расходов к первоначально утвержденному плану на год обусловлено реализацией меропиятий на развитие материально-технической базы для организаций, осуществляющих спортивную подготовку, на приобретение спортивного инвентаря</t>
  </si>
  <si>
    <t xml:space="preserve">Увеличение фактических значений к первоначально утвержденному плану на год связано с обеспечением оплаты труда работникам культуры в целях исполнения указов Президента Российской Федерации </t>
  </si>
  <si>
    <t>Увеличение фактических расходов к первоначально утвержденному плану на год связано с обеспечением средствами бюджетов округа и города потребности в приобретении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для предоставления служебных жилых помещений при расселении таких помещений, расположенных в жилых домах, признанных аварийными,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а также для переселения в первоочередном порядке граждан Российской Федерации, призванных на военную службу по мобилизации в Вооруженные Силы Российской Федерации, поступивших после 23 февраля 2022 года на военную службу по контракту в Вооруженные Силы Российской Федерации (через Военный комиссариат автономного округа, пункт отбора на военную службу по контракту 3 разряда, г. Ханты-Мансийск), принимающих участие в специальной военной операции на территориях Украины, Донецкой Народной Республики, Луганской Народной Республики, Запорожской, Херсонской областей (за исключением лиц, в отношении которых в установленном законодательством Российской Федерации порядке компетентные органы Российской Федерации проводят процессуальные действия, направленные на установление признаков состава преступления по статье 337 и (или) статье 338 Уголовного кодекса Российской Федерации, или в отношении которых имеются вступившие в законную силу решения суда по одной из указанных статей Уголовного кодекса Российской Федерации), заключивших контракт о добровольном содействии в выполнении задач, возложенных на Вооруженные Силы Российской Федерации (далее - участники специальной военной операции), членов их семей из жилых помещений, расположенных в жилых домах, признанных аварийными, и являющихся для них единственными)</t>
  </si>
  <si>
    <t>Увеличение фактических расходов к первоначально утвержденному плану на год обусловлено обеспечением средствами бюджетов округа и города реализации мероприятий по модернизации систем коммунальной инфраструктуры</t>
  </si>
  <si>
    <t xml:space="preserve">Уменьшение фактических расходов к уточненному плану на год обусловлено заявительным характером субсидирования организаций, производителей товаров, работ и услуг. </t>
  </si>
  <si>
    <t xml:space="preserve">Увеличение фактических расходов к первоначально утвержденному плану на год в обусловлено финансовым обеспечением средствами бюджетов округа и города дорожных работ в соответствии с программой дорожной деятельности </t>
  </si>
  <si>
    <t>Увеличение фактических расходов к первоначально утвержденному плану на год в обусловлено финансовым обеспечением средствами бюджетов округа и города мероприятий на реализацию полномочий в области градостроительной деятельности</t>
  </si>
  <si>
    <t>Увеличение фактических значений к первоначально утвержденному плану на год обусловлено обеспечением средствами бюджетов округа и города  расходов на выполнение работ по благоустройству общественных пространств,  а также передачей МБУ "Управление по эксплуатации служебных зданий" в ведомство Департамента городского хозяйства Администрации города Ханты-Мансийска</t>
  </si>
  <si>
    <t>Увеличение фактических расходов к первоначально утвержденному плану на год в обусловлено финансовым обеспечением средствами бюджетов округа и города мероприятий на реконструкцию, расширение, модернизацию, строительство коммунальных объектов</t>
  </si>
  <si>
    <t xml:space="preserve">Уменьшение фактических расходов к первоначально утвержденному плану на год связано с уточнением обязательств по муниципальным контрактам                  </t>
  </si>
  <si>
    <t xml:space="preserve">Увеличение фактических расходов к первоначально утвержденному плану на год связано с уточнением обязательств по муниципальным контрактам                  </t>
  </si>
  <si>
    <t>Увеличение фактических расходов к первоначально утвержденному плану на год связано с реализацией мероприятий за счет бюджетных ассигнований резервного фонда Правительства автономного округа-Югры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t>
  </si>
  <si>
    <t xml:space="preserve">Уменьшение фактических расходов к первоначально утвержденному плану на год связано с уточнением обязательств по муниципальным контрактам                                                                                                                                               </t>
  </si>
  <si>
    <t xml:space="preserve">Уменьшение фактических расходов к первоначально утвержденному плану на год обусловлено заявительным характером предоставления субсидии субъектам  малого и среднего предпринимательства на территории города Ханты-Мансийска имеют </t>
  </si>
  <si>
    <t>Увеличение фактических расходов к первоначально утвержденному плану на год обусловлено увеличением потребности на реализацию мероприятий по предоставлению мер поддержки сельскохозяйственным товаропроизводителям</t>
  </si>
  <si>
    <t xml:space="preserve">Увеличение фактических расходов к первоначально утвержденному плану на год обусловлено увеличением средств на обеспечение деятельности (оказание услуг) муниципального бюджетного учреждения "Центр молодежных проектов", в связи с вводом в эксплуатацию нового объекта "Образовательно-молодежный центр с блоком питания" </t>
  </si>
  <si>
    <t xml:space="preserve">Увеличение фактических расходов к первоначально утвержденному плану на год обусловлено уточнением обязательств по муниципальному контракту на выполнение услуги по актуализации Стратегии социально-экономического развития города Ханты-Мансийска до 2020 года и на период до 2030 года                  </t>
  </si>
  <si>
    <t>% исполнения к первоначальному утвержденному плану на год</t>
  </si>
  <si>
    <t>% исполнения к уточненному плану на год</t>
  </si>
  <si>
    <t>Пояснение отклонений исполнения к первоначальному  утвержденному плану на год (+; - 5% и более)</t>
  </si>
  <si>
    <t>Пояснение отклонений исполнения к уточненному плану на год (+; - 5% и более)</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</si>
</sst>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0.00"/>
    <numFmt numFmtId="173" formatCode="0000000000"/>
    <numFmt numFmtId="174" formatCode="0.0%"/>
    <numFmt numFmtId="175" formatCode="#,##0.0_ ;[Red]\-#,##0.0\ "/>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
  </numFmts>
  <fonts count="44">
    <font>
      <sz val="11"/>
      <color theme="1"/>
      <name val="Calibri"/>
      <family val="2"/>
    </font>
    <font>
      <sz val="11"/>
      <color indexed="8"/>
      <name val="Calibri"/>
      <family val="2"/>
    </font>
    <font>
      <sz val="10"/>
      <name val="Arial"/>
      <family val="2"/>
    </font>
    <font>
      <sz val="12"/>
      <name val="Times New Roman"/>
      <family val="1"/>
    </font>
    <font>
      <sz val="10"/>
      <name val="Times New Roman"/>
      <family val="1"/>
    </font>
    <font>
      <sz val="14"/>
      <name val="Times New Roman"/>
      <family val="1"/>
    </font>
    <font>
      <i/>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0">
    <xf numFmtId="0" fontId="0" fillId="0" borderId="0" xfId="0" applyFont="1" applyAlignment="1">
      <alignment/>
    </xf>
    <xf numFmtId="0" fontId="3" fillId="0" borderId="0" xfId="53" applyFont="1" applyFill="1">
      <alignment/>
      <protection/>
    </xf>
    <xf numFmtId="0" fontId="3" fillId="0" borderId="0" xfId="53" applyFont="1" applyFill="1" applyAlignment="1">
      <alignment horizontal="right"/>
      <protection/>
    </xf>
    <xf numFmtId="0" fontId="4" fillId="0" borderId="10" xfId="53" applyNumberFormat="1" applyFont="1" applyFill="1" applyBorder="1" applyAlignment="1" applyProtection="1">
      <alignment horizontal="center" vertical="center" wrapText="1"/>
      <protection hidden="1"/>
    </xf>
    <xf numFmtId="173" fontId="7" fillId="0" borderId="10" xfId="53" applyNumberFormat="1" applyFont="1" applyFill="1" applyBorder="1" applyAlignment="1" applyProtection="1">
      <alignment horizontal="left" vertical="center" wrapText="1"/>
      <protection hidden="1"/>
    </xf>
    <xf numFmtId="175" fontId="7" fillId="0" borderId="10" xfId="53" applyNumberFormat="1" applyFont="1" applyFill="1" applyBorder="1" applyAlignment="1" applyProtection="1">
      <alignment horizontal="center" vertical="center"/>
      <protection hidden="1"/>
    </xf>
    <xf numFmtId="176" fontId="7" fillId="0" borderId="10" xfId="53" applyNumberFormat="1" applyFont="1" applyFill="1" applyBorder="1" applyAlignment="1" applyProtection="1">
      <alignment horizontal="center" vertical="center"/>
      <protection hidden="1"/>
    </xf>
    <xf numFmtId="9" fontId="7" fillId="0" borderId="10" xfId="53" applyNumberFormat="1" applyFont="1" applyFill="1" applyBorder="1" applyAlignment="1" applyProtection="1">
      <alignment horizontal="center" vertical="center"/>
      <protection hidden="1"/>
    </xf>
    <xf numFmtId="173" fontId="6" fillId="0" borderId="10" xfId="53" applyNumberFormat="1" applyFont="1" applyFill="1" applyBorder="1" applyAlignment="1" applyProtection="1">
      <alignment horizontal="left" vertical="center" wrapText="1"/>
      <protection hidden="1"/>
    </xf>
    <xf numFmtId="175" fontId="6" fillId="0" borderId="10" xfId="53" applyNumberFormat="1" applyFont="1" applyFill="1" applyBorder="1" applyAlignment="1" applyProtection="1">
      <alignment horizontal="center" vertical="center"/>
      <protection hidden="1"/>
    </xf>
    <xf numFmtId="176" fontId="6" fillId="0" borderId="10" xfId="53" applyNumberFormat="1" applyFont="1" applyFill="1" applyBorder="1" applyAlignment="1" applyProtection="1">
      <alignment horizontal="center" vertical="center"/>
      <protection hidden="1"/>
    </xf>
    <xf numFmtId="9" fontId="6" fillId="0" borderId="10" xfId="53" applyNumberFormat="1" applyFont="1" applyFill="1" applyBorder="1" applyAlignment="1" applyProtection="1">
      <alignment horizontal="center" vertical="center"/>
      <protection hidden="1"/>
    </xf>
    <xf numFmtId="0" fontId="7" fillId="0" borderId="10" xfId="53" applyNumberFormat="1" applyFont="1" applyFill="1" applyBorder="1" applyAlignment="1" applyProtection="1">
      <alignment horizontal="left"/>
      <protection hidden="1"/>
    </xf>
    <xf numFmtId="49" fontId="4" fillId="0" borderId="0" xfId="53" applyNumberFormat="1" applyFont="1" applyFill="1" applyAlignment="1">
      <alignment horizontal="right"/>
      <protection/>
    </xf>
    <xf numFmtId="49" fontId="3" fillId="0" borderId="0" xfId="53" applyNumberFormat="1" applyFont="1" applyFill="1" applyAlignment="1">
      <alignment horizontal="right"/>
      <protection/>
    </xf>
    <xf numFmtId="49" fontId="4" fillId="0" borderId="10" xfId="53" applyNumberFormat="1" applyFont="1" applyFill="1" applyBorder="1" applyAlignment="1" applyProtection="1">
      <alignment horizontal="center" vertical="center" wrapText="1"/>
      <protection hidden="1"/>
    </xf>
    <xf numFmtId="49" fontId="3" fillId="0" borderId="0" xfId="53" applyNumberFormat="1" applyFont="1" applyFill="1">
      <alignment/>
      <protection/>
    </xf>
    <xf numFmtId="0" fontId="4" fillId="0" borderId="0" xfId="53" applyFont="1" applyFill="1">
      <alignment/>
      <protection/>
    </xf>
    <xf numFmtId="0" fontId="7" fillId="0" borderId="10" xfId="53" applyFont="1" applyFill="1" applyBorder="1" applyAlignment="1" applyProtection="1">
      <alignment horizontal="left" vertical="top" wrapText="1"/>
      <protection hidden="1"/>
    </xf>
    <xf numFmtId="49" fontId="7" fillId="0" borderId="10" xfId="53" applyNumberFormat="1" applyFont="1" applyFill="1" applyBorder="1" applyAlignment="1" applyProtection="1">
      <alignment horizontal="left" vertical="top" wrapText="1"/>
      <protection hidden="1"/>
    </xf>
    <xf numFmtId="0" fontId="7" fillId="0" borderId="0" xfId="53" applyFont="1" applyFill="1">
      <alignment/>
      <protection/>
    </xf>
    <xf numFmtId="0" fontId="6" fillId="0" borderId="10" xfId="53" applyFont="1" applyFill="1" applyBorder="1" applyAlignment="1" applyProtection="1">
      <alignment horizontal="left" vertical="top" wrapText="1"/>
      <protection hidden="1"/>
    </xf>
    <xf numFmtId="49" fontId="6" fillId="0" borderId="10" xfId="53" applyNumberFormat="1" applyFont="1" applyFill="1" applyBorder="1" applyAlignment="1" applyProtection="1">
      <alignment horizontal="left" vertical="top" wrapText="1"/>
      <protection hidden="1"/>
    </xf>
    <xf numFmtId="0" fontId="6" fillId="0" borderId="0" xfId="53" applyFont="1" applyFill="1">
      <alignment/>
      <protection/>
    </xf>
    <xf numFmtId="49" fontId="6" fillId="0" borderId="10" xfId="0" applyNumberFormat="1" applyFont="1" applyFill="1" applyBorder="1" applyAlignment="1">
      <alignment horizontal="left" vertical="top" wrapText="1"/>
    </xf>
    <xf numFmtId="174" fontId="7" fillId="0" borderId="10" xfId="53" applyNumberFormat="1" applyFont="1" applyFill="1" applyBorder="1" applyAlignment="1" applyProtection="1">
      <alignment horizontal="left" vertical="top" wrapText="1"/>
      <protection hidden="1"/>
    </xf>
    <xf numFmtId="174" fontId="6" fillId="0" borderId="10" xfId="53" applyNumberFormat="1" applyFont="1" applyFill="1" applyBorder="1" applyAlignment="1" applyProtection="1">
      <alignment horizontal="left" vertical="top" wrapText="1"/>
      <protection hidden="1"/>
    </xf>
    <xf numFmtId="49" fontId="4" fillId="0" borderId="10" xfId="53" applyNumberFormat="1" applyFont="1" applyFill="1" applyBorder="1" applyAlignment="1" applyProtection="1">
      <alignment horizontal="left" vertical="top" wrapText="1"/>
      <protection hidden="1"/>
    </xf>
    <xf numFmtId="49" fontId="6" fillId="0" borderId="10" xfId="53" applyNumberFormat="1" applyFont="1" applyFill="1" applyBorder="1" applyAlignment="1" applyProtection="1">
      <alignment vertical="top" wrapText="1"/>
      <protection hidden="1"/>
    </xf>
    <xf numFmtId="0" fontId="7" fillId="0" borderId="10" xfId="53" applyFont="1" applyFill="1" applyBorder="1" applyAlignment="1" applyProtection="1">
      <alignment horizontal="center" wrapText="1"/>
      <protection hidden="1"/>
    </xf>
    <xf numFmtId="49" fontId="7" fillId="0" borderId="10" xfId="53" applyNumberFormat="1" applyFont="1" applyFill="1" applyBorder="1" applyAlignment="1" applyProtection="1">
      <alignment horizontal="center" wrapText="1"/>
      <protection hidden="1"/>
    </xf>
    <xf numFmtId="49" fontId="7" fillId="0" borderId="10" xfId="53" applyNumberFormat="1" applyFont="1" applyFill="1" applyBorder="1" applyAlignment="1" applyProtection="1">
      <alignment horizontal="left" vertical="top"/>
      <protection hidden="1"/>
    </xf>
    <xf numFmtId="181" fontId="7" fillId="0" borderId="10" xfId="53" applyNumberFormat="1" applyFont="1" applyFill="1" applyBorder="1" applyAlignment="1" applyProtection="1">
      <alignment horizontal="left" vertical="top" wrapText="1"/>
      <protection hidden="1"/>
    </xf>
    <xf numFmtId="49" fontId="4" fillId="0" borderId="10" xfId="0" applyNumberFormat="1" applyFont="1" applyFill="1" applyBorder="1" applyAlignment="1">
      <alignment horizontal="left" vertical="top" wrapText="1"/>
    </xf>
    <xf numFmtId="14" fontId="7" fillId="0" borderId="10" xfId="0" applyNumberFormat="1" applyFont="1" applyFill="1" applyBorder="1" applyAlignment="1">
      <alignment horizontal="left" vertical="top" wrapText="1"/>
    </xf>
    <xf numFmtId="0" fontId="4" fillId="0" borderId="10" xfId="53" applyFont="1" applyFill="1" applyBorder="1" applyAlignment="1" applyProtection="1">
      <alignment horizontal="left" vertical="top" wrapText="1"/>
      <protection hidden="1"/>
    </xf>
    <xf numFmtId="0" fontId="7" fillId="0" borderId="10" xfId="53" applyFont="1" applyFill="1" applyBorder="1" applyAlignment="1" applyProtection="1">
      <alignment horizontal="left" vertical="top"/>
      <protection hidden="1"/>
    </xf>
    <xf numFmtId="0" fontId="7" fillId="0" borderId="0" xfId="53" applyFont="1" applyFill="1" applyAlignment="1">
      <alignment horizontal="center"/>
      <protection/>
    </xf>
    <xf numFmtId="0" fontId="5" fillId="0" borderId="0" xfId="53" applyFont="1" applyFill="1" applyAlignment="1">
      <alignment horizontal="center" vertical="center" wrapText="1"/>
      <protection/>
    </xf>
    <xf numFmtId="9" fontId="4" fillId="0" borderId="10" xfId="53" applyNumberFormat="1" applyFont="1" applyFill="1" applyBorder="1" applyAlignment="1" applyProtection="1">
      <alignment horizontal="center" vertical="center"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showGridLines="0" tabSelected="1" view="pageBreakPreview" zoomScaleSheetLayoutView="100" zoomScalePageLayoutView="0" workbookViewId="0" topLeftCell="A1">
      <pane xSplit="1" ySplit="4" topLeftCell="B5" activePane="bottomRight" state="frozen"/>
      <selection pane="topLeft" activeCell="A1" sqref="A1"/>
      <selection pane="topRight" activeCell="G1" sqref="G1"/>
      <selection pane="bottomLeft" activeCell="A23" sqref="A23"/>
      <selection pane="bottomRight" activeCell="J7" sqref="J7"/>
    </sheetView>
  </sheetViews>
  <sheetFormatPr defaultColWidth="9.140625" defaultRowHeight="15"/>
  <cols>
    <col min="1" max="1" width="35.00390625" style="1" customWidth="1"/>
    <col min="2" max="2" width="11.421875" style="1" customWidth="1"/>
    <col min="3" max="3" width="13.421875" style="1" customWidth="1"/>
    <col min="4" max="4" width="12.57421875" style="1" customWidth="1"/>
    <col min="5" max="5" width="11.421875" style="1" customWidth="1"/>
    <col min="6" max="9" width="13.8515625" style="1" customWidth="1"/>
    <col min="10" max="10" width="59.00390625" style="1" customWidth="1"/>
    <col min="11" max="11" width="32.00390625" style="16" customWidth="1"/>
    <col min="12" max="220" width="9.140625" style="1" customWidth="1"/>
    <col min="221" max="16384" width="9.140625" style="1" customWidth="1"/>
  </cols>
  <sheetData>
    <row r="1" spans="7:11" ht="15.75">
      <c r="G1" s="2"/>
      <c r="H1" s="2"/>
      <c r="I1" s="2"/>
      <c r="J1" s="2"/>
      <c r="K1" s="13" t="s">
        <v>5</v>
      </c>
    </row>
    <row r="2" spans="1:11" ht="37.5" customHeight="1">
      <c r="A2" s="38" t="s">
        <v>4</v>
      </c>
      <c r="B2" s="38"/>
      <c r="C2" s="38"/>
      <c r="D2" s="38"/>
      <c r="E2" s="38"/>
      <c r="F2" s="38"/>
      <c r="G2" s="38"/>
      <c r="H2" s="38"/>
      <c r="I2" s="38"/>
      <c r="J2" s="38"/>
      <c r="K2" s="38"/>
    </row>
    <row r="3" spans="7:11" ht="15.75">
      <c r="G3" s="2"/>
      <c r="H3" s="2"/>
      <c r="I3" s="2"/>
      <c r="J3" s="2"/>
      <c r="K3" s="14" t="s">
        <v>1</v>
      </c>
    </row>
    <row r="4" spans="1:11" s="17" customFormat="1" ht="115.5" customHeight="1">
      <c r="A4" s="3" t="s">
        <v>3</v>
      </c>
      <c r="B4" s="3" t="s">
        <v>45</v>
      </c>
      <c r="C4" s="3" t="s">
        <v>52</v>
      </c>
      <c r="D4" s="3" t="s">
        <v>53</v>
      </c>
      <c r="E4" s="3" t="s">
        <v>54</v>
      </c>
      <c r="F4" s="3" t="s">
        <v>46</v>
      </c>
      <c r="G4" s="39" t="s">
        <v>77</v>
      </c>
      <c r="H4" s="3" t="s">
        <v>44</v>
      </c>
      <c r="I4" s="3" t="s">
        <v>78</v>
      </c>
      <c r="J4" s="3" t="s">
        <v>79</v>
      </c>
      <c r="K4" s="3" t="s">
        <v>80</v>
      </c>
    </row>
    <row r="5" spans="1:11" s="20" customFormat="1" ht="38.25">
      <c r="A5" s="4" t="s">
        <v>6</v>
      </c>
      <c r="B5" s="5">
        <v>2486.4</v>
      </c>
      <c r="C5" s="5">
        <v>2452.9</v>
      </c>
      <c r="D5" s="5">
        <v>1431.9</v>
      </c>
      <c r="E5" s="5">
        <v>1431.9</v>
      </c>
      <c r="F5" s="6">
        <f>E5-C5</f>
        <v>-1021</v>
      </c>
      <c r="G5" s="7">
        <f>E5/C5</f>
        <v>0.5837580007338253</v>
      </c>
      <c r="H5" s="6">
        <f>E5-D5</f>
        <v>0</v>
      </c>
      <c r="I5" s="7">
        <f>E5/D5</f>
        <v>1</v>
      </c>
      <c r="J5" s="18" t="s">
        <v>48</v>
      </c>
      <c r="K5" s="19"/>
    </row>
    <row r="6" spans="1:11" s="20" customFormat="1" ht="63.75">
      <c r="A6" s="4" t="s">
        <v>7</v>
      </c>
      <c r="B6" s="5">
        <f>SUM(B7:B9)</f>
        <v>47818.1</v>
      </c>
      <c r="C6" s="5">
        <f>SUM(C7:C9)</f>
        <v>12896.4</v>
      </c>
      <c r="D6" s="5">
        <f>SUM(D7:D9)</f>
        <v>13359.5</v>
      </c>
      <c r="E6" s="5">
        <f>SUM(E7:E9)</f>
        <v>13344.3</v>
      </c>
      <c r="F6" s="6">
        <f aca="true" t="shared" si="0" ref="F6:F46">E6-C6</f>
        <v>447.89999999999964</v>
      </c>
      <c r="G6" s="7">
        <f aca="true" t="shared" si="1" ref="G6:G46">E6/C6</f>
        <v>1.034730622499302</v>
      </c>
      <c r="H6" s="6">
        <f aca="true" t="shared" si="2" ref="H6:H46">E6-D6</f>
        <v>-15.200000000000728</v>
      </c>
      <c r="I6" s="7">
        <f aca="true" t="shared" si="3" ref="I6:I46">E6/D6</f>
        <v>0.9988622328679965</v>
      </c>
      <c r="J6" s="18"/>
      <c r="K6" s="19"/>
    </row>
    <row r="7" spans="1:11" s="23" customFormat="1" ht="165.75">
      <c r="A7" s="8" t="s">
        <v>25</v>
      </c>
      <c r="B7" s="9">
        <v>47401.7</v>
      </c>
      <c r="C7" s="9">
        <v>12094.1</v>
      </c>
      <c r="D7" s="9">
        <v>12772.5</v>
      </c>
      <c r="E7" s="9">
        <v>12757.3</v>
      </c>
      <c r="F7" s="10">
        <f t="shared" si="0"/>
        <v>663.1999999999989</v>
      </c>
      <c r="G7" s="11">
        <f t="shared" si="1"/>
        <v>1.054836655890062</v>
      </c>
      <c r="H7" s="10">
        <f t="shared" si="2"/>
        <v>-15.200000000000728</v>
      </c>
      <c r="I7" s="11">
        <f t="shared" si="3"/>
        <v>0.9988099432374241</v>
      </c>
      <c r="J7" s="21" t="s">
        <v>59</v>
      </c>
      <c r="K7" s="22"/>
    </row>
    <row r="8" spans="1:11" s="23" customFormat="1" ht="51">
      <c r="A8" s="8" t="s">
        <v>26</v>
      </c>
      <c r="B8" s="9">
        <v>261</v>
      </c>
      <c r="C8" s="9">
        <v>339</v>
      </c>
      <c r="D8" s="9">
        <v>338</v>
      </c>
      <c r="E8" s="9">
        <v>338</v>
      </c>
      <c r="F8" s="10">
        <f t="shared" si="0"/>
        <v>-1</v>
      </c>
      <c r="G8" s="11">
        <f t="shared" si="1"/>
        <v>0.9970501474926253</v>
      </c>
      <c r="H8" s="10">
        <f t="shared" si="2"/>
        <v>0</v>
      </c>
      <c r="I8" s="11">
        <f t="shared" si="3"/>
        <v>1</v>
      </c>
      <c r="J8" s="21"/>
      <c r="K8" s="24"/>
    </row>
    <row r="9" spans="1:11" s="23" customFormat="1" ht="51">
      <c r="A9" s="8" t="s">
        <v>27</v>
      </c>
      <c r="B9" s="9">
        <v>155.4</v>
      </c>
      <c r="C9" s="9">
        <v>463.3</v>
      </c>
      <c r="D9" s="9">
        <v>249</v>
      </c>
      <c r="E9" s="9">
        <v>249</v>
      </c>
      <c r="F9" s="10">
        <f t="shared" si="0"/>
        <v>-214.3</v>
      </c>
      <c r="G9" s="11">
        <f t="shared" si="1"/>
        <v>0.5374487373192316</v>
      </c>
      <c r="H9" s="10">
        <f t="shared" si="2"/>
        <v>0</v>
      </c>
      <c r="I9" s="11">
        <f t="shared" si="3"/>
        <v>1</v>
      </c>
      <c r="J9" s="21" t="s">
        <v>48</v>
      </c>
      <c r="K9" s="22"/>
    </row>
    <row r="10" spans="1:11" s="20" customFormat="1" ht="38.25">
      <c r="A10" s="4" t="s">
        <v>8</v>
      </c>
      <c r="B10" s="5">
        <f>SUM(B11:B12)</f>
        <v>341613.2</v>
      </c>
      <c r="C10" s="5">
        <f>SUM(C11:C12)</f>
        <v>361841</v>
      </c>
      <c r="D10" s="5">
        <f>SUM(D11:D12)</f>
        <v>396022.9</v>
      </c>
      <c r="E10" s="5">
        <f>SUM(E11:E12)</f>
        <v>396022.9</v>
      </c>
      <c r="F10" s="6">
        <f t="shared" si="0"/>
        <v>34181.90000000002</v>
      </c>
      <c r="G10" s="7">
        <f t="shared" si="1"/>
        <v>1.0944666303707984</v>
      </c>
      <c r="H10" s="6">
        <f t="shared" si="2"/>
        <v>0</v>
      </c>
      <c r="I10" s="7">
        <f t="shared" si="3"/>
        <v>1</v>
      </c>
      <c r="J10" s="25"/>
      <c r="K10" s="19"/>
    </row>
    <row r="11" spans="1:11" s="23" customFormat="1" ht="68.25" customHeight="1">
      <c r="A11" s="8" t="s">
        <v>28</v>
      </c>
      <c r="B11" s="9">
        <v>53779.5</v>
      </c>
      <c r="C11" s="9">
        <v>48306.6</v>
      </c>
      <c r="D11" s="9">
        <v>91811.9</v>
      </c>
      <c r="E11" s="9">
        <v>91811.9</v>
      </c>
      <c r="F11" s="10">
        <f t="shared" si="0"/>
        <v>43505.299999999996</v>
      </c>
      <c r="G11" s="11">
        <f t="shared" si="1"/>
        <v>1.9006077844435336</v>
      </c>
      <c r="H11" s="10">
        <f t="shared" si="2"/>
        <v>0</v>
      </c>
      <c r="I11" s="11">
        <f t="shared" si="3"/>
        <v>1</v>
      </c>
      <c r="J11" s="26" t="s">
        <v>60</v>
      </c>
      <c r="K11" s="22"/>
    </row>
    <row r="12" spans="1:11" s="23" customFormat="1" ht="38.25">
      <c r="A12" s="8" t="s">
        <v>29</v>
      </c>
      <c r="B12" s="9">
        <v>287833.7</v>
      </c>
      <c r="C12" s="9">
        <v>313534.4</v>
      </c>
      <c r="D12" s="9">
        <v>304211</v>
      </c>
      <c r="E12" s="9">
        <v>304211</v>
      </c>
      <c r="F12" s="10">
        <f t="shared" si="0"/>
        <v>-9323.400000000023</v>
      </c>
      <c r="G12" s="11">
        <f t="shared" si="1"/>
        <v>0.9702635500283222</v>
      </c>
      <c r="H12" s="10">
        <f t="shared" si="2"/>
        <v>0</v>
      </c>
      <c r="I12" s="11">
        <f t="shared" si="3"/>
        <v>1</v>
      </c>
      <c r="J12" s="21"/>
      <c r="K12" s="22"/>
    </row>
    <row r="13" spans="1:11" s="20" customFormat="1" ht="25.5">
      <c r="A13" s="4" t="s">
        <v>9</v>
      </c>
      <c r="B13" s="5">
        <f>SUM(B14:B15)</f>
        <v>245532</v>
      </c>
      <c r="C13" s="5">
        <f>SUM(C14:C15)</f>
        <v>241926.7</v>
      </c>
      <c r="D13" s="5">
        <f>SUM(D14:D15)</f>
        <v>248766.8</v>
      </c>
      <c r="E13" s="5">
        <f>SUM(E14:E15)</f>
        <v>248766.8</v>
      </c>
      <c r="F13" s="6">
        <f t="shared" si="0"/>
        <v>6840.099999999977</v>
      </c>
      <c r="G13" s="7">
        <f t="shared" si="1"/>
        <v>1.0282734398476894</v>
      </c>
      <c r="H13" s="6">
        <f t="shared" si="2"/>
        <v>0</v>
      </c>
      <c r="I13" s="7">
        <f t="shared" si="3"/>
        <v>1</v>
      </c>
      <c r="J13" s="18"/>
      <c r="K13" s="19"/>
    </row>
    <row r="14" spans="1:11" s="23" customFormat="1" ht="38.25">
      <c r="A14" s="8" t="s">
        <v>30</v>
      </c>
      <c r="B14" s="9">
        <v>85514.3</v>
      </c>
      <c r="C14" s="9">
        <v>91521.1</v>
      </c>
      <c r="D14" s="9">
        <v>87721.7</v>
      </c>
      <c r="E14" s="9">
        <v>87721.7</v>
      </c>
      <c r="F14" s="10">
        <f t="shared" si="0"/>
        <v>-3799.4000000000087</v>
      </c>
      <c r="G14" s="11">
        <f t="shared" si="1"/>
        <v>0.9584860758885109</v>
      </c>
      <c r="H14" s="10">
        <f t="shared" si="2"/>
        <v>0</v>
      </c>
      <c r="I14" s="11">
        <f t="shared" si="3"/>
        <v>1</v>
      </c>
      <c r="J14" s="21"/>
      <c r="K14" s="22"/>
    </row>
    <row r="15" spans="1:11" s="23" customFormat="1" ht="51">
      <c r="A15" s="8" t="s">
        <v>31</v>
      </c>
      <c r="B15" s="9">
        <v>160017.7</v>
      </c>
      <c r="C15" s="9">
        <v>150405.6</v>
      </c>
      <c r="D15" s="9">
        <v>161045.1</v>
      </c>
      <c r="E15" s="9">
        <v>161045.1</v>
      </c>
      <c r="F15" s="10">
        <f t="shared" si="0"/>
        <v>10639.5</v>
      </c>
      <c r="G15" s="11">
        <f t="shared" si="1"/>
        <v>1.0707387224943752</v>
      </c>
      <c r="H15" s="10">
        <f t="shared" si="2"/>
        <v>0</v>
      </c>
      <c r="I15" s="11">
        <f t="shared" si="3"/>
        <v>1</v>
      </c>
      <c r="J15" s="21" t="s">
        <v>61</v>
      </c>
      <c r="K15" s="22"/>
    </row>
    <row r="16" spans="1:11" s="20" customFormat="1" ht="38.25">
      <c r="A16" s="4" t="s">
        <v>10</v>
      </c>
      <c r="B16" s="5">
        <f>SUM(B17:B21)</f>
        <v>6665095.300000001</v>
      </c>
      <c r="C16" s="5">
        <f>SUM(C17:C21)</f>
        <v>7860864.8</v>
      </c>
      <c r="D16" s="5">
        <f>SUM(D17:D21)</f>
        <v>8595271.8</v>
      </c>
      <c r="E16" s="5">
        <f>SUM(E17:E21)</f>
        <v>8558883.9</v>
      </c>
      <c r="F16" s="6">
        <f t="shared" si="0"/>
        <v>698019.1000000006</v>
      </c>
      <c r="G16" s="7">
        <f t="shared" si="1"/>
        <v>1.088796731372355</v>
      </c>
      <c r="H16" s="6">
        <f t="shared" si="2"/>
        <v>-36387.90000000037</v>
      </c>
      <c r="I16" s="7">
        <f t="shared" si="3"/>
        <v>0.9957665213100066</v>
      </c>
      <c r="J16" s="25"/>
      <c r="K16" s="19"/>
    </row>
    <row r="17" spans="1:11" s="23" customFormat="1" ht="25.5">
      <c r="A17" s="8" t="s">
        <v>32</v>
      </c>
      <c r="B17" s="9">
        <v>4858380.7</v>
      </c>
      <c r="C17" s="9">
        <v>5357038.8</v>
      </c>
      <c r="D17" s="9">
        <v>5579527.2</v>
      </c>
      <c r="E17" s="9">
        <v>5571746.8</v>
      </c>
      <c r="F17" s="10">
        <f t="shared" si="0"/>
        <v>214708</v>
      </c>
      <c r="G17" s="11">
        <f t="shared" si="1"/>
        <v>1.0400796051729175</v>
      </c>
      <c r="H17" s="10">
        <f t="shared" si="2"/>
        <v>-7780.4000000003725</v>
      </c>
      <c r="I17" s="11">
        <f t="shared" si="3"/>
        <v>0.9986055449286096</v>
      </c>
      <c r="J17" s="21"/>
      <c r="K17" s="22"/>
    </row>
    <row r="18" spans="1:11" s="23" customFormat="1" ht="40.5" customHeight="1">
      <c r="A18" s="8" t="s">
        <v>33</v>
      </c>
      <c r="B18" s="9">
        <v>543.9</v>
      </c>
      <c r="C18" s="9">
        <v>494</v>
      </c>
      <c r="D18" s="9">
        <v>357.4</v>
      </c>
      <c r="E18" s="9">
        <v>357.4</v>
      </c>
      <c r="F18" s="10">
        <f t="shared" si="0"/>
        <v>-136.60000000000002</v>
      </c>
      <c r="G18" s="11">
        <f t="shared" si="1"/>
        <v>0.7234817813765182</v>
      </c>
      <c r="H18" s="10">
        <f t="shared" si="2"/>
        <v>0</v>
      </c>
      <c r="I18" s="11">
        <f t="shared" si="3"/>
        <v>1</v>
      </c>
      <c r="J18" s="21" t="s">
        <v>56</v>
      </c>
      <c r="K18" s="22"/>
    </row>
    <row r="19" spans="1:11" s="23" customFormat="1" ht="51">
      <c r="A19" s="8" t="s">
        <v>34</v>
      </c>
      <c r="B19" s="9">
        <v>3512.6</v>
      </c>
      <c r="C19" s="9">
        <v>3355</v>
      </c>
      <c r="D19" s="9">
        <v>3736.1</v>
      </c>
      <c r="E19" s="9">
        <v>3736.1</v>
      </c>
      <c r="F19" s="10">
        <f t="shared" si="0"/>
        <v>381.0999999999999</v>
      </c>
      <c r="G19" s="11">
        <f t="shared" si="1"/>
        <v>1.1135916542473918</v>
      </c>
      <c r="H19" s="10">
        <f t="shared" si="2"/>
        <v>0</v>
      </c>
      <c r="I19" s="11">
        <f t="shared" si="3"/>
        <v>1</v>
      </c>
      <c r="J19" s="21" t="s">
        <v>57</v>
      </c>
      <c r="K19" s="22"/>
    </row>
    <row r="20" spans="1:11" s="23" customFormat="1" ht="76.5">
      <c r="A20" s="8" t="s">
        <v>35</v>
      </c>
      <c r="B20" s="9">
        <v>1802571.2</v>
      </c>
      <c r="C20" s="9">
        <v>2499889.8</v>
      </c>
      <c r="D20" s="9">
        <v>3011611.1</v>
      </c>
      <c r="E20" s="9">
        <v>2983003.6</v>
      </c>
      <c r="F20" s="10">
        <f t="shared" si="0"/>
        <v>483113.8000000003</v>
      </c>
      <c r="G20" s="11">
        <f t="shared" si="1"/>
        <v>1.1932540386380233</v>
      </c>
      <c r="H20" s="10">
        <f t="shared" si="2"/>
        <v>-28607.5</v>
      </c>
      <c r="I20" s="11">
        <f t="shared" si="3"/>
        <v>0.9905009315445809</v>
      </c>
      <c r="J20" s="26" t="s">
        <v>58</v>
      </c>
      <c r="K20" s="27"/>
    </row>
    <row r="21" spans="1:11" s="23" customFormat="1" ht="38.25">
      <c r="A21" s="8" t="s">
        <v>36</v>
      </c>
      <c r="B21" s="9">
        <v>86.9</v>
      </c>
      <c r="C21" s="9">
        <v>87.2</v>
      </c>
      <c r="D21" s="9">
        <v>40</v>
      </c>
      <c r="E21" s="9">
        <v>40</v>
      </c>
      <c r="F21" s="10">
        <f t="shared" si="0"/>
        <v>-47.2</v>
      </c>
      <c r="G21" s="11">
        <f t="shared" si="1"/>
        <v>0.4587155963302752</v>
      </c>
      <c r="H21" s="10">
        <f t="shared" si="2"/>
        <v>0</v>
      </c>
      <c r="I21" s="11">
        <f t="shared" si="3"/>
        <v>1</v>
      </c>
      <c r="J21" s="21" t="s">
        <v>56</v>
      </c>
      <c r="K21" s="28"/>
    </row>
    <row r="22" spans="1:11" s="20" customFormat="1" ht="409.5">
      <c r="A22" s="4" t="s">
        <v>11</v>
      </c>
      <c r="B22" s="5">
        <v>463025.6</v>
      </c>
      <c r="C22" s="5">
        <v>169959.3</v>
      </c>
      <c r="D22" s="5">
        <v>1688385</v>
      </c>
      <c r="E22" s="5">
        <v>1687830.7</v>
      </c>
      <c r="F22" s="6">
        <f t="shared" si="0"/>
        <v>1517871.4</v>
      </c>
      <c r="G22" s="7">
        <f t="shared" si="1"/>
        <v>9.93079343113322</v>
      </c>
      <c r="H22" s="6">
        <f t="shared" si="2"/>
        <v>-554.3000000000466</v>
      </c>
      <c r="I22" s="7">
        <f t="shared" si="3"/>
        <v>0.9996716981020324</v>
      </c>
      <c r="J22" s="25" t="s">
        <v>62</v>
      </c>
      <c r="K22" s="19"/>
    </row>
    <row r="23" spans="1:11" s="20" customFormat="1" ht="63.75">
      <c r="A23" s="4" t="s">
        <v>12</v>
      </c>
      <c r="B23" s="5">
        <v>159419.6</v>
      </c>
      <c r="C23" s="5">
        <v>183730</v>
      </c>
      <c r="D23" s="5">
        <v>318674</v>
      </c>
      <c r="E23" s="5">
        <v>317023.4</v>
      </c>
      <c r="F23" s="6">
        <f t="shared" si="0"/>
        <v>133293.40000000002</v>
      </c>
      <c r="G23" s="7">
        <f t="shared" si="1"/>
        <v>1.7254852228814022</v>
      </c>
      <c r="H23" s="6">
        <f t="shared" si="2"/>
        <v>-1650.5999999999767</v>
      </c>
      <c r="I23" s="7">
        <f t="shared" si="3"/>
        <v>0.9948204120825672</v>
      </c>
      <c r="J23" s="25" t="s">
        <v>51</v>
      </c>
      <c r="K23" s="27"/>
    </row>
    <row r="24" spans="1:11" s="20" customFormat="1" ht="63.75">
      <c r="A24" s="4" t="s">
        <v>13</v>
      </c>
      <c r="B24" s="5">
        <f>SUM(B25)</f>
        <v>12493.7</v>
      </c>
      <c r="C24" s="5">
        <f>SUM(C25)</f>
        <v>7198.9</v>
      </c>
      <c r="D24" s="5">
        <f>SUM(D25)</f>
        <v>69065.8</v>
      </c>
      <c r="E24" s="5">
        <f>SUM(E25)</f>
        <v>65603.1</v>
      </c>
      <c r="F24" s="6">
        <f t="shared" si="0"/>
        <v>58404.200000000004</v>
      </c>
      <c r="G24" s="7">
        <f t="shared" si="1"/>
        <v>9.11293392046007</v>
      </c>
      <c r="H24" s="6">
        <f t="shared" si="2"/>
        <v>-3462.699999999997</v>
      </c>
      <c r="I24" s="7">
        <f t="shared" si="3"/>
        <v>0.9498637531165932</v>
      </c>
      <c r="J24" s="29"/>
      <c r="K24" s="30"/>
    </row>
    <row r="25" spans="1:11" s="23" customFormat="1" ht="64.5" customHeight="1">
      <c r="A25" s="8" t="s">
        <v>37</v>
      </c>
      <c r="B25" s="9">
        <v>12493.7</v>
      </c>
      <c r="C25" s="9">
        <v>7198.9</v>
      </c>
      <c r="D25" s="9">
        <v>69065.8</v>
      </c>
      <c r="E25" s="9">
        <v>65603.1</v>
      </c>
      <c r="F25" s="10">
        <f t="shared" si="0"/>
        <v>58404.200000000004</v>
      </c>
      <c r="G25" s="11">
        <f t="shared" si="1"/>
        <v>9.11293392046007</v>
      </c>
      <c r="H25" s="10">
        <f t="shared" si="2"/>
        <v>-3462.699999999997</v>
      </c>
      <c r="I25" s="11">
        <f t="shared" si="3"/>
        <v>0.9498637531165932</v>
      </c>
      <c r="J25" s="21" t="s">
        <v>63</v>
      </c>
      <c r="K25" s="22" t="s">
        <v>64</v>
      </c>
    </row>
    <row r="26" spans="1:11" s="20" customFormat="1" ht="76.5" customHeight="1">
      <c r="A26" s="4" t="s">
        <v>14</v>
      </c>
      <c r="B26" s="5">
        <v>1117188.4</v>
      </c>
      <c r="C26" s="5">
        <v>1094827.5</v>
      </c>
      <c r="D26" s="5">
        <v>1389706.3</v>
      </c>
      <c r="E26" s="5">
        <v>1383723.4</v>
      </c>
      <c r="F26" s="6">
        <f t="shared" si="0"/>
        <v>288895.8999999999</v>
      </c>
      <c r="G26" s="7">
        <f t="shared" si="1"/>
        <v>1.263873441249877</v>
      </c>
      <c r="H26" s="6">
        <f t="shared" si="2"/>
        <v>-5982.90000000014</v>
      </c>
      <c r="I26" s="7">
        <f t="shared" si="3"/>
        <v>0.9956948457382685</v>
      </c>
      <c r="J26" s="18" t="s">
        <v>67</v>
      </c>
      <c r="K26" s="19"/>
    </row>
    <row r="27" spans="1:11" s="20" customFormat="1" ht="76.5">
      <c r="A27" s="4" t="s">
        <v>15</v>
      </c>
      <c r="B27" s="5">
        <v>454545.5</v>
      </c>
      <c r="C27" s="5">
        <v>454545.5</v>
      </c>
      <c r="D27" s="5">
        <v>454545.5</v>
      </c>
      <c r="E27" s="5">
        <v>454545.5</v>
      </c>
      <c r="F27" s="6">
        <f t="shared" si="0"/>
        <v>0</v>
      </c>
      <c r="G27" s="7">
        <f t="shared" si="1"/>
        <v>1</v>
      </c>
      <c r="H27" s="6">
        <f t="shared" si="2"/>
        <v>0</v>
      </c>
      <c r="I27" s="7">
        <f t="shared" si="3"/>
        <v>1</v>
      </c>
      <c r="J27" s="18"/>
      <c r="K27" s="31"/>
    </row>
    <row r="28" spans="1:11" s="20" customFormat="1" ht="38.25">
      <c r="A28" s="4" t="s">
        <v>16</v>
      </c>
      <c r="B28" s="5">
        <v>131497.9</v>
      </c>
      <c r="C28" s="5">
        <v>418763.4</v>
      </c>
      <c r="D28" s="5">
        <v>155517.6</v>
      </c>
      <c r="E28" s="5">
        <v>155421.4</v>
      </c>
      <c r="F28" s="6">
        <f t="shared" si="0"/>
        <v>-263342</v>
      </c>
      <c r="G28" s="7">
        <f t="shared" si="1"/>
        <v>0.37114370549097647</v>
      </c>
      <c r="H28" s="6">
        <f t="shared" si="2"/>
        <v>-96.20000000001164</v>
      </c>
      <c r="I28" s="7">
        <f t="shared" si="3"/>
        <v>0.9993814204951722</v>
      </c>
      <c r="J28" s="32" t="s">
        <v>49</v>
      </c>
      <c r="K28" s="33"/>
    </row>
    <row r="29" spans="1:11" s="20" customFormat="1" ht="51">
      <c r="A29" s="4" t="s">
        <v>17</v>
      </c>
      <c r="B29" s="5">
        <v>555369.8</v>
      </c>
      <c r="C29" s="5">
        <v>322175.5</v>
      </c>
      <c r="D29" s="5">
        <v>364436.8</v>
      </c>
      <c r="E29" s="5">
        <v>363285.6</v>
      </c>
      <c r="F29" s="6">
        <f t="shared" si="0"/>
        <v>41110.09999999998</v>
      </c>
      <c r="G29" s="7">
        <f t="shared" si="1"/>
        <v>1.1276015711933403</v>
      </c>
      <c r="H29" s="6">
        <f t="shared" si="2"/>
        <v>-1151.2000000000116</v>
      </c>
      <c r="I29" s="7">
        <f t="shared" si="3"/>
        <v>0.9968411532534585</v>
      </c>
      <c r="J29" s="34" t="s">
        <v>65</v>
      </c>
      <c r="K29" s="19"/>
    </row>
    <row r="30" spans="1:11" s="20" customFormat="1" ht="153">
      <c r="A30" s="4" t="s">
        <v>24</v>
      </c>
      <c r="B30" s="5">
        <v>418684</v>
      </c>
      <c r="C30" s="5">
        <v>295425.8</v>
      </c>
      <c r="D30" s="5">
        <v>406744.7</v>
      </c>
      <c r="E30" s="5">
        <v>368818.8</v>
      </c>
      <c r="F30" s="6">
        <f t="shared" si="0"/>
        <v>73393</v>
      </c>
      <c r="G30" s="7">
        <f t="shared" si="1"/>
        <v>1.2484312473724366</v>
      </c>
      <c r="H30" s="6">
        <f t="shared" si="2"/>
        <v>-37925.90000000002</v>
      </c>
      <c r="I30" s="7">
        <f t="shared" si="3"/>
        <v>0.906757482027424</v>
      </c>
      <c r="J30" s="18" t="s">
        <v>71</v>
      </c>
      <c r="K30" s="18" t="s">
        <v>72</v>
      </c>
    </row>
    <row r="31" spans="1:11" s="20" customFormat="1" ht="76.5">
      <c r="A31" s="4" t="s">
        <v>47</v>
      </c>
      <c r="B31" s="5">
        <v>2478.8</v>
      </c>
      <c r="C31" s="5">
        <v>3677.3</v>
      </c>
      <c r="D31" s="5">
        <v>3130.3</v>
      </c>
      <c r="E31" s="5">
        <v>3130.3</v>
      </c>
      <c r="F31" s="6">
        <f t="shared" si="0"/>
        <v>-547</v>
      </c>
      <c r="G31" s="7">
        <f t="shared" si="1"/>
        <v>0.8512495580996927</v>
      </c>
      <c r="H31" s="6">
        <f t="shared" si="2"/>
        <v>0</v>
      </c>
      <c r="I31" s="7">
        <f t="shared" si="3"/>
        <v>1</v>
      </c>
      <c r="J31" s="18" t="s">
        <v>50</v>
      </c>
      <c r="K31" s="19"/>
    </row>
    <row r="32" spans="1:11" s="20" customFormat="1" ht="63.75">
      <c r="A32" s="4" t="s">
        <v>18</v>
      </c>
      <c r="B32" s="5">
        <f>SUM(B33:B34)</f>
        <v>162805.2</v>
      </c>
      <c r="C32" s="5">
        <f>SUM(C33:C34)</f>
        <v>164711.59999999998</v>
      </c>
      <c r="D32" s="5">
        <f>SUM(D33:D34)</f>
        <v>170947.3</v>
      </c>
      <c r="E32" s="5">
        <f>SUM(E33:E34)</f>
        <v>169505.2</v>
      </c>
      <c r="F32" s="6">
        <f t="shared" si="0"/>
        <v>4793.600000000035</v>
      </c>
      <c r="G32" s="7">
        <f t="shared" si="1"/>
        <v>1.0291029897105002</v>
      </c>
      <c r="H32" s="6">
        <f t="shared" si="2"/>
        <v>-1442.0999999999767</v>
      </c>
      <c r="I32" s="7">
        <f t="shared" si="3"/>
        <v>0.9915640668205934</v>
      </c>
      <c r="J32" s="18"/>
      <c r="K32" s="31"/>
    </row>
    <row r="33" spans="1:11" s="23" customFormat="1" ht="63.75">
      <c r="A33" s="8" t="s">
        <v>43</v>
      </c>
      <c r="B33" s="9">
        <v>19243.5</v>
      </c>
      <c r="C33" s="9">
        <v>36090.2</v>
      </c>
      <c r="D33" s="9">
        <v>34481.3</v>
      </c>
      <c r="E33" s="9">
        <v>33967.3</v>
      </c>
      <c r="F33" s="10">
        <f t="shared" si="0"/>
        <v>-2122.899999999994</v>
      </c>
      <c r="G33" s="11">
        <f t="shared" si="1"/>
        <v>0.9411779375010392</v>
      </c>
      <c r="H33" s="10">
        <f t="shared" si="2"/>
        <v>-514</v>
      </c>
      <c r="I33" s="11">
        <f t="shared" si="3"/>
        <v>0.9850933694495277</v>
      </c>
      <c r="J33" s="35" t="s">
        <v>69</v>
      </c>
      <c r="K33" s="24"/>
    </row>
    <row r="34" spans="1:11" s="23" customFormat="1" ht="51">
      <c r="A34" s="8" t="s">
        <v>38</v>
      </c>
      <c r="B34" s="9">
        <v>143561.7</v>
      </c>
      <c r="C34" s="9">
        <v>128621.4</v>
      </c>
      <c r="D34" s="9">
        <v>136466</v>
      </c>
      <c r="E34" s="9">
        <v>135537.9</v>
      </c>
      <c r="F34" s="10">
        <f t="shared" si="0"/>
        <v>6916.5</v>
      </c>
      <c r="G34" s="11">
        <f t="shared" si="1"/>
        <v>1.0537740997998777</v>
      </c>
      <c r="H34" s="10">
        <f t="shared" si="2"/>
        <v>-928.1000000000058</v>
      </c>
      <c r="I34" s="11">
        <f t="shared" si="3"/>
        <v>0.9931990385883663</v>
      </c>
      <c r="J34" s="35" t="s">
        <v>70</v>
      </c>
      <c r="K34" s="22"/>
    </row>
    <row r="35" spans="1:11" s="20" customFormat="1" ht="51">
      <c r="A35" s="4" t="s">
        <v>19</v>
      </c>
      <c r="B35" s="5">
        <v>161635.5</v>
      </c>
      <c r="C35" s="5">
        <v>187838</v>
      </c>
      <c r="D35" s="5">
        <v>222556.6</v>
      </c>
      <c r="E35" s="5">
        <v>222230</v>
      </c>
      <c r="F35" s="6">
        <f t="shared" si="0"/>
        <v>34392</v>
      </c>
      <c r="G35" s="7">
        <f t="shared" si="1"/>
        <v>1.1830939426527114</v>
      </c>
      <c r="H35" s="6">
        <f t="shared" si="2"/>
        <v>-326.6000000000058</v>
      </c>
      <c r="I35" s="7">
        <f t="shared" si="3"/>
        <v>0.9985325081350093</v>
      </c>
      <c r="J35" s="34" t="s">
        <v>66</v>
      </c>
      <c r="K35" s="19"/>
    </row>
    <row r="36" spans="1:11" s="20" customFormat="1" ht="51">
      <c r="A36" s="4" t="s">
        <v>20</v>
      </c>
      <c r="B36" s="5">
        <v>15004</v>
      </c>
      <c r="C36" s="5">
        <v>0</v>
      </c>
      <c r="D36" s="5">
        <v>70178.4</v>
      </c>
      <c r="E36" s="5">
        <v>68611.4</v>
      </c>
      <c r="F36" s="6">
        <f t="shared" si="0"/>
        <v>68611.4</v>
      </c>
      <c r="G36" s="7">
        <v>0</v>
      </c>
      <c r="H36" s="6">
        <f t="shared" si="2"/>
        <v>-1567</v>
      </c>
      <c r="I36" s="7">
        <f t="shared" si="3"/>
        <v>0.977671192275686</v>
      </c>
      <c r="J36" s="18" t="s">
        <v>68</v>
      </c>
      <c r="K36" s="19"/>
    </row>
    <row r="37" spans="1:11" s="20" customFormat="1" ht="25.5">
      <c r="A37" s="4" t="s">
        <v>21</v>
      </c>
      <c r="B37" s="5">
        <v>597587</v>
      </c>
      <c r="C37" s="5">
        <v>0</v>
      </c>
      <c r="D37" s="5">
        <v>0</v>
      </c>
      <c r="E37" s="5">
        <v>0</v>
      </c>
      <c r="F37" s="6">
        <f t="shared" si="0"/>
        <v>0</v>
      </c>
      <c r="G37" s="7">
        <v>0</v>
      </c>
      <c r="H37" s="6">
        <f t="shared" si="2"/>
        <v>0</v>
      </c>
      <c r="I37" s="7">
        <v>0</v>
      </c>
      <c r="J37" s="25"/>
      <c r="K37" s="19"/>
    </row>
    <row r="38" spans="1:11" s="20" customFormat="1" ht="153">
      <c r="A38" s="4" t="s">
        <v>22</v>
      </c>
      <c r="B38" s="5">
        <v>583488.8</v>
      </c>
      <c r="C38" s="5">
        <v>615952.1</v>
      </c>
      <c r="D38" s="5">
        <v>692954.5</v>
      </c>
      <c r="E38" s="5">
        <v>688627.3</v>
      </c>
      <c r="F38" s="6">
        <f t="shared" si="0"/>
        <v>72675.20000000007</v>
      </c>
      <c r="G38" s="7">
        <f t="shared" si="1"/>
        <v>1.1179883955262107</v>
      </c>
      <c r="H38" s="6">
        <f t="shared" si="2"/>
        <v>-4327.199999999953</v>
      </c>
      <c r="I38" s="7">
        <f t="shared" si="3"/>
        <v>0.9937554341590971</v>
      </c>
      <c r="J38" s="18" t="s">
        <v>59</v>
      </c>
      <c r="K38" s="19"/>
    </row>
    <row r="39" spans="1:11" s="20" customFormat="1" ht="38.25">
      <c r="A39" s="4" t="s">
        <v>23</v>
      </c>
      <c r="B39" s="5">
        <f>SUM(B40:B44)</f>
        <v>91990.29999999999</v>
      </c>
      <c r="C39" s="5">
        <f>SUM(C40:C44)</f>
        <v>79320.6</v>
      </c>
      <c r="D39" s="5">
        <f>SUM(D40:D44)</f>
        <v>134317.6</v>
      </c>
      <c r="E39" s="5">
        <f>SUM(E40:E44)</f>
        <v>133833.3</v>
      </c>
      <c r="F39" s="6">
        <f t="shared" si="0"/>
        <v>54512.69999999998</v>
      </c>
      <c r="G39" s="7">
        <f t="shared" si="1"/>
        <v>1.6872451796885044</v>
      </c>
      <c r="H39" s="6">
        <f t="shared" si="2"/>
        <v>-484.30000000001746</v>
      </c>
      <c r="I39" s="7">
        <f t="shared" si="3"/>
        <v>0.9963943667843974</v>
      </c>
      <c r="J39" s="18"/>
      <c r="K39" s="19"/>
    </row>
    <row r="40" spans="1:11" s="23" customFormat="1" ht="60.75" customHeight="1">
      <c r="A40" s="8" t="s">
        <v>39</v>
      </c>
      <c r="B40" s="9">
        <v>10987.4</v>
      </c>
      <c r="C40" s="9">
        <v>16043.9</v>
      </c>
      <c r="D40" s="9">
        <v>13910.2</v>
      </c>
      <c r="E40" s="9">
        <v>13910.2</v>
      </c>
      <c r="F40" s="10">
        <f t="shared" si="0"/>
        <v>-2133.699999999999</v>
      </c>
      <c r="G40" s="11">
        <f t="shared" si="1"/>
        <v>0.8670086450301985</v>
      </c>
      <c r="H40" s="10">
        <f t="shared" si="2"/>
        <v>0</v>
      </c>
      <c r="I40" s="11">
        <f t="shared" si="3"/>
        <v>1</v>
      </c>
      <c r="J40" s="21" t="s">
        <v>73</v>
      </c>
      <c r="K40" s="22"/>
    </row>
    <row r="41" spans="1:11" s="23" customFormat="1" ht="63.75">
      <c r="A41" s="8" t="s">
        <v>40</v>
      </c>
      <c r="B41" s="9">
        <v>44205</v>
      </c>
      <c r="C41" s="9">
        <v>16253.2</v>
      </c>
      <c r="D41" s="9">
        <v>39685</v>
      </c>
      <c r="E41" s="9">
        <v>39685</v>
      </c>
      <c r="F41" s="10">
        <f t="shared" si="0"/>
        <v>23431.8</v>
      </c>
      <c r="G41" s="11">
        <f t="shared" si="1"/>
        <v>2.4416730243890434</v>
      </c>
      <c r="H41" s="10">
        <f t="shared" si="2"/>
        <v>0</v>
      </c>
      <c r="I41" s="11">
        <f t="shared" si="3"/>
        <v>1</v>
      </c>
      <c r="J41" s="21" t="s">
        <v>74</v>
      </c>
      <c r="K41" s="27"/>
    </row>
    <row r="42" spans="1:11" s="23" customFormat="1" ht="63.75">
      <c r="A42" s="8" t="s">
        <v>55</v>
      </c>
      <c r="B42" s="9">
        <v>0</v>
      </c>
      <c r="C42" s="9">
        <v>2300</v>
      </c>
      <c r="D42" s="9">
        <v>3700</v>
      </c>
      <c r="E42" s="9">
        <v>3700</v>
      </c>
      <c r="F42" s="10">
        <f t="shared" si="0"/>
        <v>1400</v>
      </c>
      <c r="G42" s="11">
        <f t="shared" si="1"/>
        <v>1.608695652173913</v>
      </c>
      <c r="H42" s="10">
        <f t="shared" si="2"/>
        <v>0</v>
      </c>
      <c r="I42" s="11">
        <f t="shared" si="3"/>
        <v>1</v>
      </c>
      <c r="J42" s="21" t="s">
        <v>76</v>
      </c>
      <c r="K42" s="22"/>
    </row>
    <row r="43" spans="1:11" s="23" customFormat="1" ht="64.5" customHeight="1">
      <c r="A43" s="8" t="s">
        <v>41</v>
      </c>
      <c r="B43" s="9">
        <v>11131</v>
      </c>
      <c r="C43" s="9">
        <v>15845</v>
      </c>
      <c r="D43" s="9">
        <v>16330.8</v>
      </c>
      <c r="E43" s="9">
        <v>16311.1</v>
      </c>
      <c r="F43" s="10">
        <f t="shared" si="0"/>
        <v>466.10000000000036</v>
      </c>
      <c r="G43" s="11">
        <f t="shared" si="1"/>
        <v>1.0294162196276428</v>
      </c>
      <c r="H43" s="10">
        <f t="shared" si="2"/>
        <v>-19.69999999999891</v>
      </c>
      <c r="I43" s="11">
        <f t="shared" si="3"/>
        <v>0.9987936904499474</v>
      </c>
      <c r="J43" s="21"/>
      <c r="K43" s="15"/>
    </row>
    <row r="44" spans="1:11" s="23" customFormat="1" ht="76.5">
      <c r="A44" s="8" t="s">
        <v>42</v>
      </c>
      <c r="B44" s="9">
        <v>25666.9</v>
      </c>
      <c r="C44" s="9">
        <v>28878.5</v>
      </c>
      <c r="D44" s="9">
        <v>60691.6</v>
      </c>
      <c r="E44" s="9">
        <v>60227</v>
      </c>
      <c r="F44" s="10">
        <f t="shared" si="0"/>
        <v>31348.5</v>
      </c>
      <c r="G44" s="11">
        <f t="shared" si="1"/>
        <v>2.085530758176498</v>
      </c>
      <c r="H44" s="10">
        <f t="shared" si="2"/>
        <v>-464.59999999999854</v>
      </c>
      <c r="I44" s="11">
        <f t="shared" si="3"/>
        <v>0.9923449044019271</v>
      </c>
      <c r="J44" s="21" t="s">
        <v>75</v>
      </c>
      <c r="K44" s="22"/>
    </row>
    <row r="45" spans="1:11" s="20" customFormat="1" ht="12.75">
      <c r="A45" s="4" t="s">
        <v>0</v>
      </c>
      <c r="B45" s="5">
        <v>0</v>
      </c>
      <c r="C45" s="5">
        <v>0</v>
      </c>
      <c r="D45" s="5">
        <v>0</v>
      </c>
      <c r="E45" s="5">
        <v>0</v>
      </c>
      <c r="F45" s="6">
        <f t="shared" si="0"/>
        <v>0</v>
      </c>
      <c r="G45" s="7">
        <v>0</v>
      </c>
      <c r="H45" s="6">
        <f t="shared" si="2"/>
        <v>0</v>
      </c>
      <c r="I45" s="7">
        <v>0</v>
      </c>
      <c r="J45" s="18"/>
      <c r="K45" s="19"/>
    </row>
    <row r="46" spans="1:11" s="37" customFormat="1" ht="19.5" customHeight="1">
      <c r="A46" s="12" t="s">
        <v>2</v>
      </c>
      <c r="B46" s="5">
        <f>B5+B6+B10+B13+B16+B22+B23+B24++B26+B27+B28+B29+B30+B31+B32+B35+B36+B37+B38+B39+B45</f>
        <v>12229759.100000003</v>
      </c>
      <c r="C46" s="5">
        <f>C5+C6+C10+C13+C16+C22+C23+C24++C26+C27+C28+C29+C30+C31+C32+C35+C36+C37+C38+C39+C45</f>
        <v>12478107.300000003</v>
      </c>
      <c r="D46" s="5">
        <f>D5+D6+D10+D13+D16+D22+D23+D24++D26+D27+D28+D29+D30+D31+D32+D35+D36+D37+D38+D39+D45</f>
        <v>15396013.300000003</v>
      </c>
      <c r="E46" s="5">
        <f>E5+E6+E10+E13+E16+E22+E23+E24++E26+E27+E28+E29+E30+E31+E32+E35+E36+E37+E38+E39+E45</f>
        <v>15300639.200000003</v>
      </c>
      <c r="F46" s="6">
        <f t="shared" si="0"/>
        <v>2822531.9000000004</v>
      </c>
      <c r="G46" s="7">
        <f t="shared" si="1"/>
        <v>1.2261987200574882</v>
      </c>
      <c r="H46" s="6">
        <f t="shared" si="2"/>
        <v>-95374.09999999963</v>
      </c>
      <c r="I46" s="7">
        <f t="shared" si="3"/>
        <v>0.9938052729533561</v>
      </c>
      <c r="J46" s="36"/>
      <c r="K46" s="31"/>
    </row>
  </sheetData>
  <sheetProtection/>
  <mergeCells count="1">
    <mergeCell ref="A2:K2"/>
  </mergeCells>
  <printOptions horizontalCentered="1"/>
  <pageMargins left="0.3937007874015748" right="0.1968503937007874" top="0.3937007874015748" bottom="0.3937007874015748" header="0" footer="0"/>
  <pageSetup fitToHeight="5" horizontalDpi="600" verticalDpi="6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LazarevaOS</dc:creator>
  <cp:keywords/>
  <dc:description/>
  <cp:lastModifiedBy>Павловская Татьяна Александровна</cp:lastModifiedBy>
  <cp:lastPrinted>2023-03-01T07:09:14Z</cp:lastPrinted>
  <dcterms:created xsi:type="dcterms:W3CDTF">2017-08-11T09:41:13Z</dcterms:created>
  <dcterms:modified xsi:type="dcterms:W3CDTF">2024-03-13T09:48:10Z</dcterms:modified>
  <cp:category/>
  <cp:version/>
  <cp:contentType/>
  <cp:contentStatus/>
</cp:coreProperties>
</file>