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/>
  </bookViews>
  <sheets>
    <sheet name="Приложение 6" sheetId="4" r:id="rId1"/>
  </sheets>
  <definedNames>
    <definedName name="_xlnm.Print_Titles" localSheetId="0">'Приложение 6'!$5:$6</definedName>
    <definedName name="_xlnm.Print_Area" localSheetId="0">'Приложение 6'!$A$1:$I$71</definedName>
  </definedNames>
  <calcPr calcId="152511" iterate="1"/>
</workbook>
</file>

<file path=xl/calcChain.xml><?xml version="1.0" encoding="utf-8"?>
<calcChain xmlns="http://schemas.openxmlformats.org/spreadsheetml/2006/main">
  <c r="E8" i="4" l="1"/>
  <c r="D8" i="4"/>
  <c r="F8" i="4"/>
  <c r="E46" i="4" l="1"/>
  <c r="F46" i="4"/>
  <c r="D46" i="4"/>
  <c r="D60" i="4"/>
  <c r="E57" i="4"/>
  <c r="I56" i="4"/>
  <c r="H56" i="4"/>
  <c r="G56" i="4"/>
  <c r="F56" i="4"/>
  <c r="E56" i="4"/>
  <c r="D56" i="4"/>
  <c r="I55" i="4"/>
  <c r="H55" i="4"/>
  <c r="G55" i="4"/>
  <c r="F55" i="4"/>
  <c r="E55" i="4"/>
  <c r="D55" i="4"/>
  <c r="I54" i="4"/>
  <c r="H54" i="4"/>
  <c r="G54" i="4"/>
  <c r="F54" i="4"/>
  <c r="E54" i="4"/>
  <c r="D54" i="4"/>
  <c r="I39" i="4" l="1"/>
  <c r="H39" i="4"/>
  <c r="G39" i="4"/>
  <c r="E27" i="4" l="1"/>
  <c r="F27" i="4"/>
  <c r="D27" i="4"/>
  <c r="E68" i="4" l="1"/>
  <c r="F68" i="4"/>
  <c r="D68" i="4"/>
</calcChain>
</file>

<file path=xl/sharedStrings.xml><?xml version="1.0" encoding="utf-8"?>
<sst xmlns="http://schemas.openxmlformats.org/spreadsheetml/2006/main" count="193" uniqueCount="124">
  <si>
    <t>№ п/п</t>
  </si>
  <si>
    <t>2.1.</t>
  </si>
  <si>
    <t>3.1.</t>
  </si>
  <si>
    <t>3.2.</t>
  </si>
  <si>
    <t xml:space="preserve">Наименование муниципальной услуги (работы) </t>
  </si>
  <si>
    <t>Показатель объема (единицы измерения)</t>
  </si>
  <si>
    <t>Объем субсидий на выполнение муниципальных заданий на оказание соответствующих муниципальных услуг (работ)</t>
  </si>
  <si>
    <t>Значение показателя объема муниципальных услуг (работ)</t>
  </si>
  <si>
    <t>первоначально утвержденный план</t>
  </si>
  <si>
    <t>уточненный план</t>
  </si>
  <si>
    <t>факт</t>
  </si>
  <si>
    <t>Объем субсидий муниципальным бюджетным и автономным учреждениям на финансовое обеспечение муниципальных заданий на оказание муниципальных услуг (выполнение работ)</t>
  </si>
  <si>
    <t>тыс. рублей</t>
  </si>
  <si>
    <t>х</t>
  </si>
  <si>
    <t>Муниципальные услуги:</t>
  </si>
  <si>
    <t>2.2.</t>
  </si>
  <si>
    <t>2.3.</t>
  </si>
  <si>
    <t>Муниципальные работы:</t>
  </si>
  <si>
    <t>3.3.</t>
  </si>
  <si>
    <t>Администрация города Ханты-Мансийска</t>
  </si>
  <si>
    <t>Департамент образования Администрации города Ханты-Мансийска</t>
  </si>
  <si>
    <t>Управление физической культуры, спорта и молодежной политики Администрации города Ханты-Мансийска</t>
  </si>
  <si>
    <t>Департамент городского хозяйства Администрации города Ханты-Мансийска</t>
  </si>
  <si>
    <t>Число обучающихся (человек)</t>
  </si>
  <si>
    <t>2.4.</t>
  </si>
  <si>
    <t>2.5.</t>
  </si>
  <si>
    <t>Число детей (человек)</t>
  </si>
  <si>
    <t>2.6.</t>
  </si>
  <si>
    <t>Число человеко-часов пребывания (человеко-час)</t>
  </si>
  <si>
    <t>2.7.</t>
  </si>
  <si>
    <t>2.8.</t>
  </si>
  <si>
    <t>2.9.</t>
  </si>
  <si>
    <t>Реализация дополнительных общеразвивающих предпрофессиональных программ в области искусств "Фортепиано"</t>
  </si>
  <si>
    <t>Количество мероприятий (единица)</t>
  </si>
  <si>
    <t>2.10.</t>
  </si>
  <si>
    <t>2.11.</t>
  </si>
  <si>
    <t>3.4.</t>
  </si>
  <si>
    <t>Число лиц, прошедших спортивную подготовку на этапах спортивной подготовки (человек)</t>
  </si>
  <si>
    <t>3.5.</t>
  </si>
  <si>
    <t>3.6.</t>
  </si>
  <si>
    <t>3.7.</t>
  </si>
  <si>
    <t>3.8.</t>
  </si>
  <si>
    <t>Количество привлеченных лиц (человек)</t>
  </si>
  <si>
    <t>3.9.</t>
  </si>
  <si>
    <t>3.10.</t>
  </si>
  <si>
    <t>Число человеко-дней пребывания (человеко-день)</t>
  </si>
  <si>
    <t>3.11.</t>
  </si>
  <si>
    <t>Количество присвоенных судейских категорий (штука)</t>
  </si>
  <si>
    <t>Количество присвоенных разрядов (штука)</t>
  </si>
  <si>
    <t>3.12.</t>
  </si>
  <si>
    <t>Приложение 6 к Пояснительной записке</t>
  </si>
  <si>
    <r>
      <t xml:space="preserve">Содержание (эксплуатация) имущества, находящегося в государственной (муниципальной) собственности </t>
    </r>
    <r>
      <rPr>
        <sz val="10"/>
        <color theme="1"/>
        <rFont val="Times New Roman"/>
        <family val="1"/>
        <charset val="204"/>
      </rPr>
      <t>(работа бесплатная)</t>
    </r>
  </si>
  <si>
    <r>
      <t xml:space="preserve">Организация ритуальных услуг и содержание мест захоронения </t>
    </r>
    <r>
      <rPr>
        <sz val="10"/>
        <color theme="1"/>
        <rFont val="Times New Roman"/>
        <family val="1"/>
        <charset val="204"/>
      </rPr>
      <t>(работа  бесплатная)</t>
    </r>
  </si>
  <si>
    <t>Объем тиража (штука)</t>
  </si>
  <si>
    <t>3.13.</t>
  </si>
  <si>
    <t>Проведение работ на объекте</t>
  </si>
  <si>
    <t>Количество умерших</t>
  </si>
  <si>
    <t>3.14.</t>
  </si>
  <si>
    <t>3.15.</t>
  </si>
  <si>
    <t>Организация отдыха детей и молодежи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</si>
  <si>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</si>
  <si>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</si>
  <si>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Проведение занятий физкультурно-спортивной направленности по месту проживания граждан</t>
  </si>
  <si>
    <t>Обеспечение участия спортивных сборных команд в официальных спортивных мероприятиях</t>
  </si>
  <si>
    <t>Организация и проведение официальных спортивных мероприятий</t>
  </si>
  <si>
    <t>Организация и проведение официальных физкультурных (физкультурно-оздоровительных) мероприятий</t>
  </si>
  <si>
    <t>Проведение тестирования выполнения нормативов испытаний (тестов) комплекса ГТО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</si>
  <si>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</si>
  <si>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Обеспечение доступа к объектам спорта</t>
  </si>
  <si>
    <t>Присвоение квалификационных категорий спортивных судей</t>
  </si>
  <si>
    <t>Присвоение спортивных разрядов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</si>
  <si>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</si>
  <si>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Спортивная подготовка по олимпийским видам спорта</t>
  </si>
  <si>
    <t>Спортивная подготовка по неолимпийским видам спорта</t>
  </si>
  <si>
    <t>Сведения о выполнении муниципальными учреждениями города Ханты-Мансийска муниципальных заданий на оказание услуг (выполнение работ) за 2022 год</t>
  </si>
  <si>
    <t xml:space="preserve">Реализация основных общеобразовательных программ начального общего образования 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</si>
  <si>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</si>
  <si>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среднего общего образования </t>
  </si>
  <si>
    <t>Реализация основных общеобразовательных программ дошкольного образования</t>
  </si>
  <si>
    <t xml:space="preserve">Присмотр и уход </t>
  </si>
  <si>
    <t>Реализация дополнительных общеразвивающих программ</t>
  </si>
  <si>
    <t xml:space="preserve">Предоставление питания </t>
  </si>
  <si>
    <t xml:space="preserve">Реализация дополнительных общеразвивающих предпрофессиональных программ в области искусств "Хоровое пение" </t>
  </si>
  <si>
    <t xml:space="preserve">Реализация дополнительных общеразвивающих предпрофессиональных программ в области искусств "Народные инструменты" </t>
  </si>
  <si>
    <t xml:space="preserve">Организация отдыха детей и молодежи </t>
  </si>
  <si>
    <t>Количество человек
(человек)</t>
  </si>
  <si>
    <t xml:space="preserve">Методическое обеспечение образовательной деятельности </t>
  </si>
  <si>
    <t>Количество мероприятий
(единица)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</si>
  <si>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 </t>
  </si>
  <si>
    <t xml:space="preserve">Организация досуга детей, подростков и молодежи </t>
  </si>
  <si>
    <t xml:space="preserve">Содержание (эксплуатация) имущества, находящегося в государственной (муниципальной) собственности </t>
  </si>
  <si>
    <t>Эксплуатируемая площадь, всего, в т.ч. зданий прилегающей территории (тыс. м2)</t>
  </si>
  <si>
    <t>3.16.</t>
  </si>
  <si>
    <t>Количество мероприятий (штук)</t>
  </si>
  <si>
    <t xml:space="preserve">Наличие обоснованных жалоб (единиц) </t>
  </si>
  <si>
    <t>Количество занятий (единица)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</si>
  <si>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</si>
  <si>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>Организация деятельности клубных формирований и формирований самодеятельного народного творчества»</t>
  </si>
  <si>
    <t>количество посещений, человек</t>
  </si>
  <si>
    <t>Организация и проведение мероприятий</t>
  </si>
  <si>
    <t>количество проведенных мероприятий, единица</t>
  </si>
  <si>
    <t>Библиотечное, библиографическое и информационное обслуживание пользователей библиотеки (услуга)</t>
  </si>
  <si>
    <t>кол-во посещений/единицы</t>
  </si>
  <si>
    <t>количество клубных формирований, единица</t>
  </si>
  <si>
    <t>Организация и проведение культурно - массовых мероприятий</t>
  </si>
  <si>
    <t>количество участников мероприятий, единица</t>
  </si>
  <si>
    <t>Осуществление издательской деятельности</t>
  </si>
  <si>
    <t>Производство и распространение телепрограмм</t>
  </si>
  <si>
    <t>Количество телепередач (час)</t>
  </si>
  <si>
    <t xml:space="preserve">Ведение информационных ресурсов и баз данных </t>
  </si>
  <si>
    <t>Количество записей (публикаций на портале ИА «News-HM») (единица)</t>
  </si>
  <si>
    <t xml:space="preserve">Методические (семинары конференции) </t>
  </si>
  <si>
    <t>человек</t>
  </si>
  <si>
    <t xml:space="preserve">Культурно массовые (иные зрелищные мероприятия) </t>
  </si>
  <si>
    <t>Оказание туристско-информационных услуг  в стационарных условиях</t>
  </si>
  <si>
    <t>количество посещений</t>
  </si>
  <si>
    <t xml:space="preserve">Оказание туристско-информационных услуг  удаленно через сеть интернет </t>
  </si>
  <si>
    <t xml:space="preserve">Оказание туристско-информационных услуг  вне стационарных условиях </t>
  </si>
  <si>
    <t xml:space="preserve">Формирование, учет, изучение, обеспечение физического сохранения и безопасности фондов библиотек, включая оцифровку фондов </t>
  </si>
  <si>
    <t>кол-во документов/единиц</t>
  </si>
  <si>
    <t xml:space="preserve">Библиографическая обработка документов и создание каталогов  </t>
  </si>
  <si>
    <t>кол-во документов/ единицы</t>
  </si>
  <si>
    <t>Организация мероприятий в сфере молодежной политики, направленных на вовлечение мололежи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</si>
  <si>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 xml:space="preserve">Обеспечение участия в официальных физкультурных (физкультурно-оздоровительных) мероприятиях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</si>
</sst>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"/>
    <numFmt numFmtId="165" formatCode="#,##0.0_р_."/>
    <numFmt numFmtId="166" formatCode="_-* #,##0.00_р_._-;\-* #,##0.00_р_._-;_-* &quot;-&quot;??_р_._-;_-@_-"/>
    <numFmt numFmtId="167" formatCode="#,##0.000"/>
    <numFmt numFmtId="168" formatCode="_-* #,##0.0\ _₽_-;\-* #,##0.0\ _₽_-;_-* &quot;-&quot;??\ _₽_-;_-@_-"/>
    <numFmt numFmtId="169" formatCode="_-* #,##0\ _₽_-;\-* #,##0\ _₽_-;_-* &quot;-&quot;??\ _₽_-;_-@_-"/>
    <numFmt numFmtId="170" formatCode="#,##0\ _₽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84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43" fontId="3" fillId="2" borderId="1" xfId="2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" fontId="8" fillId="0" borderId="0" xfId="0" applyNumberFormat="1" applyFont="1" applyFill="1"/>
    <xf numFmtId="16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6" fontId="3" fillId="0" borderId="1" xfId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167" fontId="7" fillId="2" borderId="1" xfId="0" applyNumberFormat="1" applyFont="1" applyFill="1" applyBorder="1" applyAlignment="1">
      <alignment horizontal="center" vertical="center" wrapText="1"/>
    </xf>
    <xf numFmtId="168" fontId="3" fillId="2" borderId="1" xfId="2" applyNumberFormat="1" applyFont="1" applyFill="1" applyBorder="1" applyAlignment="1">
      <alignment horizontal="center" vertical="center" wrapText="1"/>
    </xf>
    <xf numFmtId="168" fontId="3" fillId="2" borderId="1" xfId="2" applyNumberFormat="1" applyFont="1" applyFill="1" applyBorder="1" applyAlignment="1">
      <alignment horizontal="center" vertical="center"/>
    </xf>
    <xf numFmtId="168" fontId="3" fillId="0" borderId="1" xfId="2" applyNumberFormat="1" applyFont="1" applyFill="1" applyBorder="1" applyAlignment="1">
      <alignment horizontal="center" vertical="center"/>
    </xf>
    <xf numFmtId="168" fontId="3" fillId="0" borderId="1" xfId="2" applyNumberFormat="1" applyFont="1" applyBorder="1" applyAlignment="1">
      <alignment horizontal="center" vertical="center" wrapText="1"/>
    </xf>
    <xf numFmtId="168" fontId="7" fillId="2" borderId="1" xfId="2" applyNumberFormat="1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center" vertical="center" wrapText="1"/>
    </xf>
    <xf numFmtId="169" fontId="3" fillId="2" borderId="1" xfId="2" applyNumberFormat="1" applyFont="1" applyFill="1" applyBorder="1" applyAlignment="1">
      <alignment horizontal="center" vertical="center" wrapText="1"/>
    </xf>
    <xf numFmtId="169" fontId="3" fillId="2" borderId="1" xfId="2" applyNumberFormat="1" applyFont="1" applyFill="1" applyBorder="1" applyAlignment="1">
      <alignment horizontal="center" vertical="center"/>
    </xf>
    <xf numFmtId="169" fontId="3" fillId="0" borderId="1" xfId="2" applyNumberFormat="1" applyFont="1" applyBorder="1" applyAlignment="1">
      <alignment horizontal="center" vertical="center" wrapText="1"/>
    </xf>
    <xf numFmtId="169" fontId="3" fillId="0" borderId="1" xfId="2" applyNumberFormat="1" applyFont="1" applyFill="1" applyBorder="1" applyAlignment="1">
      <alignment horizontal="center" vertical="center" wrapText="1"/>
    </xf>
    <xf numFmtId="168" fontId="7" fillId="2" borderId="1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left" wrapText="1"/>
    </xf>
    <xf numFmtId="0" fontId="7" fillId="2" borderId="1" xfId="3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 2" xfId="3"/>
    <cellStyle name="Финансовый" xfId="2" builtinId="3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view="pageBreakPreview" topLeftCell="A54" zoomScaleNormal="100" zoomScaleSheetLayoutView="100" workbookViewId="0">
      <selection activeCell="F59" sqref="F59"/>
    </sheetView>
  </sheetViews>
  <sheetFormatPr defaultColWidth="9.109375" defaultRowHeight="14.4" x14ac:dyDescent="0.3"/>
  <cols>
    <col min="1" max="1" width="9.109375" style="6"/>
    <col min="2" max="2" width="39.33203125" style="44" customWidth="1"/>
    <col min="3" max="3" width="16.109375" style="52" customWidth="1"/>
    <col min="4" max="9" width="15.6640625" style="6" customWidth="1"/>
    <col min="10" max="16384" width="9.109375" style="6"/>
  </cols>
  <sheetData>
    <row r="1" spans="1:11" x14ac:dyDescent="0.3">
      <c r="I1" s="7" t="s">
        <v>50</v>
      </c>
    </row>
    <row r="2" spans="1:11" ht="15.6" x14ac:dyDescent="0.3">
      <c r="A2" s="8"/>
    </row>
    <row r="3" spans="1:11" ht="33" customHeight="1" x14ac:dyDescent="0.3">
      <c r="A3" s="77" t="s">
        <v>74</v>
      </c>
      <c r="B3" s="78"/>
      <c r="C3" s="78"/>
      <c r="D3" s="78"/>
      <c r="E3" s="78"/>
      <c r="F3" s="78"/>
      <c r="G3" s="78"/>
      <c r="H3" s="78"/>
      <c r="I3" s="78"/>
    </row>
    <row r="4" spans="1:11" ht="18" x14ac:dyDescent="0.3">
      <c r="A4" s="9"/>
    </row>
    <row r="5" spans="1:11" s="1" customFormat="1" ht="45" customHeight="1" x14ac:dyDescent="0.25">
      <c r="A5" s="79" t="s">
        <v>0</v>
      </c>
      <c r="B5" s="80" t="s">
        <v>4</v>
      </c>
      <c r="C5" s="81" t="s">
        <v>5</v>
      </c>
      <c r="D5" s="81" t="s">
        <v>6</v>
      </c>
      <c r="E5" s="81"/>
      <c r="F5" s="81"/>
      <c r="G5" s="81" t="s">
        <v>7</v>
      </c>
      <c r="H5" s="81"/>
      <c r="I5" s="81"/>
    </row>
    <row r="6" spans="1:11" s="1" customFormat="1" ht="39.6" x14ac:dyDescent="0.25">
      <c r="A6" s="79"/>
      <c r="B6" s="80"/>
      <c r="C6" s="81"/>
      <c r="D6" s="54" t="s">
        <v>8</v>
      </c>
      <c r="E6" s="54" t="s">
        <v>9</v>
      </c>
      <c r="F6" s="54" t="s">
        <v>10</v>
      </c>
      <c r="G6" s="54" t="s">
        <v>8</v>
      </c>
      <c r="H6" s="54" t="s">
        <v>9</v>
      </c>
      <c r="I6" s="54" t="s">
        <v>10</v>
      </c>
    </row>
    <row r="7" spans="1:11" s="2" customFormat="1" ht="13.2" x14ac:dyDescent="0.25">
      <c r="A7" s="82" t="s">
        <v>19</v>
      </c>
      <c r="B7" s="82"/>
      <c r="C7" s="82"/>
      <c r="D7" s="82"/>
      <c r="E7" s="82"/>
      <c r="F7" s="82"/>
      <c r="G7" s="82"/>
      <c r="H7" s="82"/>
      <c r="I7" s="82"/>
    </row>
    <row r="8" spans="1:11" s="16" customFormat="1" ht="76.5" customHeight="1" x14ac:dyDescent="0.3">
      <c r="A8" s="56">
        <v>1</v>
      </c>
      <c r="B8" s="45" t="s">
        <v>11</v>
      </c>
      <c r="C8" s="54" t="s">
        <v>12</v>
      </c>
      <c r="D8" s="59">
        <f>D11+D12+D14+D15+D16+D17+D18+D19+D20+D21+D22+D23+D24+D25</f>
        <v>325457.3</v>
      </c>
      <c r="E8" s="59">
        <f t="shared" ref="E8:F8" si="0">E11+E12+E14+E15+E16+E17+E18+E19+E20+E21+E22+E23+E24+E25</f>
        <v>330472.7</v>
      </c>
      <c r="F8" s="59">
        <f t="shared" si="0"/>
        <v>328758.7</v>
      </c>
      <c r="G8" s="54" t="s">
        <v>13</v>
      </c>
      <c r="H8" s="54" t="s">
        <v>13</v>
      </c>
      <c r="I8" s="54" t="s">
        <v>13</v>
      </c>
    </row>
    <row r="9" spans="1:11" s="16" customFormat="1" ht="13.8" x14ac:dyDescent="0.3">
      <c r="A9" s="56">
        <v>2</v>
      </c>
      <c r="B9" s="81" t="s">
        <v>14</v>
      </c>
      <c r="C9" s="81"/>
      <c r="D9" s="81"/>
      <c r="E9" s="81"/>
      <c r="F9" s="81"/>
      <c r="G9" s="81"/>
      <c r="H9" s="81"/>
      <c r="I9" s="81"/>
    </row>
    <row r="10" spans="1:11" s="16" customFormat="1" ht="39.6" x14ac:dyDescent="0.3">
      <c r="A10" s="55" t="s">
        <v>1</v>
      </c>
      <c r="B10" s="60" t="s">
        <v>97</v>
      </c>
      <c r="C10" s="60" t="s">
        <v>98</v>
      </c>
      <c r="D10" s="61"/>
      <c r="E10" s="61"/>
      <c r="F10" s="61"/>
      <c r="G10" s="61">
        <v>6</v>
      </c>
      <c r="H10" s="61">
        <v>6</v>
      </c>
      <c r="I10" s="62">
        <v>8</v>
      </c>
    </row>
    <row r="11" spans="1:11" s="16" customFormat="1" ht="52.8" x14ac:dyDescent="0.3">
      <c r="A11" s="55" t="s">
        <v>15</v>
      </c>
      <c r="B11" s="60" t="s">
        <v>99</v>
      </c>
      <c r="C11" s="60" t="s">
        <v>100</v>
      </c>
      <c r="D11" s="63">
        <v>70656.7</v>
      </c>
      <c r="E11" s="63">
        <v>69329.100000000006</v>
      </c>
      <c r="F11" s="63">
        <v>68127.5</v>
      </c>
      <c r="G11" s="61">
        <v>255</v>
      </c>
      <c r="H11" s="61">
        <v>255</v>
      </c>
      <c r="I11" s="62">
        <v>267</v>
      </c>
    </row>
    <row r="12" spans="1:11" s="16" customFormat="1" ht="39.6" x14ac:dyDescent="0.3">
      <c r="A12" s="55" t="s">
        <v>16</v>
      </c>
      <c r="B12" s="60" t="s">
        <v>101</v>
      </c>
      <c r="C12" s="64" t="s">
        <v>102</v>
      </c>
      <c r="D12" s="63">
        <v>37172.300000000003</v>
      </c>
      <c r="E12" s="65">
        <v>38080.699999999997</v>
      </c>
      <c r="F12" s="63">
        <v>38020.9</v>
      </c>
      <c r="G12" s="66">
        <v>151000</v>
      </c>
      <c r="H12" s="66">
        <v>151000</v>
      </c>
      <c r="I12" s="66">
        <v>161210</v>
      </c>
      <c r="K12" s="17"/>
    </row>
    <row r="13" spans="1:11" s="16" customFormat="1" ht="13.8" x14ac:dyDescent="0.3">
      <c r="A13" s="55">
        <v>3</v>
      </c>
      <c r="B13" s="83" t="s">
        <v>17</v>
      </c>
      <c r="C13" s="83"/>
      <c r="D13" s="83"/>
      <c r="E13" s="83"/>
      <c r="F13" s="83"/>
      <c r="G13" s="83"/>
      <c r="H13" s="83"/>
      <c r="I13" s="83"/>
    </row>
    <row r="14" spans="1:11" s="16" customFormat="1" ht="52.8" x14ac:dyDescent="0.3">
      <c r="A14" s="18" t="s">
        <v>2</v>
      </c>
      <c r="B14" s="60" t="s">
        <v>97</v>
      </c>
      <c r="C14" s="60" t="s">
        <v>103</v>
      </c>
      <c r="D14" s="63">
        <v>68709</v>
      </c>
      <c r="E14" s="63">
        <v>67420.100000000006</v>
      </c>
      <c r="F14" s="63">
        <v>67040.600000000006</v>
      </c>
      <c r="G14" s="61">
        <v>35</v>
      </c>
      <c r="H14" s="61">
        <v>35</v>
      </c>
      <c r="I14" s="62">
        <v>38</v>
      </c>
    </row>
    <row r="15" spans="1:11" s="19" customFormat="1" ht="52.8" x14ac:dyDescent="0.3">
      <c r="A15" s="55" t="s">
        <v>3</v>
      </c>
      <c r="B15" s="60" t="s">
        <v>104</v>
      </c>
      <c r="C15" s="60" t="s">
        <v>105</v>
      </c>
      <c r="D15" s="63">
        <v>0</v>
      </c>
      <c r="E15" s="63">
        <v>0</v>
      </c>
      <c r="F15" s="63">
        <v>0</v>
      </c>
      <c r="G15" s="66">
        <v>28000</v>
      </c>
      <c r="H15" s="66">
        <v>28000</v>
      </c>
      <c r="I15" s="67">
        <v>34056</v>
      </c>
    </row>
    <row r="16" spans="1:11" s="16" customFormat="1" ht="26.4" x14ac:dyDescent="0.3">
      <c r="A16" s="18" t="s">
        <v>18</v>
      </c>
      <c r="B16" s="64" t="s">
        <v>106</v>
      </c>
      <c r="C16" s="68" t="s">
        <v>53</v>
      </c>
      <c r="D16" s="69">
        <v>20501.2</v>
      </c>
      <c r="E16" s="63">
        <v>21345.599999999999</v>
      </c>
      <c r="F16" s="63">
        <v>21345.599999999999</v>
      </c>
      <c r="G16" s="66">
        <v>600000</v>
      </c>
      <c r="H16" s="66">
        <v>600000</v>
      </c>
      <c r="I16" s="67">
        <v>600000</v>
      </c>
    </row>
    <row r="17" spans="1:9" s="16" customFormat="1" ht="50.25" customHeight="1" x14ac:dyDescent="0.3">
      <c r="A17" s="55" t="s">
        <v>36</v>
      </c>
      <c r="B17" s="64" t="s">
        <v>107</v>
      </c>
      <c r="C17" s="68" t="s">
        <v>108</v>
      </c>
      <c r="D17" s="70">
        <v>34992.400000000001</v>
      </c>
      <c r="E17" s="71">
        <v>36433.699999999997</v>
      </c>
      <c r="F17" s="63">
        <v>36433.699999999997</v>
      </c>
      <c r="G17" s="72">
        <v>20.6</v>
      </c>
      <c r="H17" s="72">
        <v>20.6</v>
      </c>
      <c r="I17" s="73">
        <v>19.600000000000001</v>
      </c>
    </row>
    <row r="18" spans="1:9" s="16" customFormat="1" ht="50.25" customHeight="1" x14ac:dyDescent="0.3">
      <c r="A18" s="18" t="s">
        <v>38</v>
      </c>
      <c r="B18" s="64" t="s">
        <v>109</v>
      </c>
      <c r="C18" s="68" t="s">
        <v>110</v>
      </c>
      <c r="D18" s="74">
        <v>28562.1</v>
      </c>
      <c r="E18" s="74">
        <v>29738.6</v>
      </c>
      <c r="F18" s="63">
        <v>29738.6</v>
      </c>
      <c r="G18" s="67">
        <v>10980</v>
      </c>
      <c r="H18" s="67">
        <v>10980</v>
      </c>
      <c r="I18" s="67">
        <v>10432</v>
      </c>
    </row>
    <row r="19" spans="1:9" s="16" customFormat="1" ht="50.25" customHeight="1" x14ac:dyDescent="0.3">
      <c r="A19" s="55" t="s">
        <v>39</v>
      </c>
      <c r="B19" s="64" t="s">
        <v>111</v>
      </c>
      <c r="C19" s="64" t="s">
        <v>112</v>
      </c>
      <c r="D19" s="74">
        <v>408.1</v>
      </c>
      <c r="E19" s="63">
        <v>453.2</v>
      </c>
      <c r="F19" s="63">
        <v>453.2</v>
      </c>
      <c r="G19" s="75">
        <v>7404</v>
      </c>
      <c r="H19" s="75">
        <v>7404</v>
      </c>
      <c r="I19" s="75">
        <v>7404</v>
      </c>
    </row>
    <row r="20" spans="1:9" s="16" customFormat="1" ht="50.25" customHeight="1" x14ac:dyDescent="0.3">
      <c r="A20" s="18" t="s">
        <v>40</v>
      </c>
      <c r="B20" s="64" t="s">
        <v>113</v>
      </c>
      <c r="C20" s="64" t="s">
        <v>112</v>
      </c>
      <c r="D20" s="74">
        <v>2864.1</v>
      </c>
      <c r="E20" s="63">
        <v>3181.2</v>
      </c>
      <c r="F20" s="63">
        <v>3181.2</v>
      </c>
      <c r="G20" s="75">
        <v>52036</v>
      </c>
      <c r="H20" s="75">
        <v>52036</v>
      </c>
      <c r="I20" s="75">
        <v>52036</v>
      </c>
    </row>
    <row r="21" spans="1:9" s="16" customFormat="1" ht="50.25" customHeight="1" x14ac:dyDescent="0.3">
      <c r="A21" s="55" t="s">
        <v>41</v>
      </c>
      <c r="B21" s="64" t="s">
        <v>114</v>
      </c>
      <c r="C21" s="64" t="s">
        <v>115</v>
      </c>
      <c r="D21" s="74">
        <v>7.8</v>
      </c>
      <c r="E21" s="63">
        <v>8.6</v>
      </c>
      <c r="F21" s="63">
        <v>8.6</v>
      </c>
      <c r="G21" s="75">
        <v>150</v>
      </c>
      <c r="H21" s="75">
        <v>150</v>
      </c>
      <c r="I21" s="75">
        <v>150</v>
      </c>
    </row>
    <row r="22" spans="1:9" s="16" customFormat="1" ht="65.25" customHeight="1" x14ac:dyDescent="0.3">
      <c r="A22" s="18" t="s">
        <v>43</v>
      </c>
      <c r="B22" s="64" t="s">
        <v>116</v>
      </c>
      <c r="C22" s="64" t="s">
        <v>115</v>
      </c>
      <c r="D22" s="74">
        <v>15964.3</v>
      </c>
      <c r="E22" s="63">
        <v>17731.7</v>
      </c>
      <c r="F22" s="63">
        <v>17731.7</v>
      </c>
      <c r="G22" s="75">
        <v>290000</v>
      </c>
      <c r="H22" s="75">
        <v>290000</v>
      </c>
      <c r="I22" s="75">
        <v>290000</v>
      </c>
    </row>
    <row r="23" spans="1:9" s="16" customFormat="1" ht="48.75" customHeight="1" x14ac:dyDescent="0.3">
      <c r="A23" s="55" t="s">
        <v>44</v>
      </c>
      <c r="B23" s="64" t="s">
        <v>117</v>
      </c>
      <c r="C23" s="64" t="s">
        <v>115</v>
      </c>
      <c r="D23" s="74">
        <v>186.5</v>
      </c>
      <c r="E23" s="63">
        <v>207.2</v>
      </c>
      <c r="F23" s="63">
        <v>207.2</v>
      </c>
      <c r="G23" s="75">
        <v>3400</v>
      </c>
      <c r="H23" s="75">
        <v>3400</v>
      </c>
      <c r="I23" s="75">
        <v>3400</v>
      </c>
    </row>
    <row r="24" spans="1:9" s="16" customFormat="1" ht="52.8" x14ac:dyDescent="0.3">
      <c r="A24" s="18" t="s">
        <v>46</v>
      </c>
      <c r="B24" s="64" t="s">
        <v>118</v>
      </c>
      <c r="C24" s="64" t="s">
        <v>119</v>
      </c>
      <c r="D24" s="63">
        <v>20797.599999999999</v>
      </c>
      <c r="E24" s="63">
        <v>21155.9</v>
      </c>
      <c r="F24" s="63">
        <v>21122.7</v>
      </c>
      <c r="G24" s="66">
        <v>178731</v>
      </c>
      <c r="H24" s="66">
        <v>178731</v>
      </c>
      <c r="I24" s="66">
        <v>178759</v>
      </c>
    </row>
    <row r="25" spans="1:9" s="16" customFormat="1" ht="39.6" x14ac:dyDescent="0.3">
      <c r="A25" s="55" t="s">
        <v>49</v>
      </c>
      <c r="B25" s="68" t="s">
        <v>120</v>
      </c>
      <c r="C25" s="64" t="s">
        <v>121</v>
      </c>
      <c r="D25" s="63">
        <v>24635.200000000001</v>
      </c>
      <c r="E25" s="63">
        <v>25387.1</v>
      </c>
      <c r="F25" s="63">
        <v>25347.200000000001</v>
      </c>
      <c r="G25" s="66">
        <v>264300</v>
      </c>
      <c r="H25" s="66">
        <v>264300</v>
      </c>
      <c r="I25" s="66">
        <v>264550</v>
      </c>
    </row>
    <row r="26" spans="1:9" s="2" customFormat="1" ht="13.2" x14ac:dyDescent="0.25">
      <c r="A26" s="82" t="s">
        <v>20</v>
      </c>
      <c r="B26" s="82"/>
      <c r="C26" s="82"/>
      <c r="D26" s="82"/>
      <c r="E26" s="82"/>
      <c r="F26" s="82"/>
      <c r="G26" s="82"/>
      <c r="H26" s="82"/>
      <c r="I26" s="82"/>
    </row>
    <row r="27" spans="1:9" s="16" customFormat="1" ht="66.599999999999994" x14ac:dyDescent="0.3">
      <c r="A27" s="56">
        <v>1</v>
      </c>
      <c r="B27" s="45" t="s">
        <v>11</v>
      </c>
      <c r="C27" s="54" t="s">
        <v>12</v>
      </c>
      <c r="D27" s="20">
        <f>D29+D30+D31+D32+D33+D34+D35+D36+D37+D39+D41+D42+D43+D44+D38</f>
        <v>4499169.8000000007</v>
      </c>
      <c r="E27" s="20">
        <f t="shared" ref="E27:F27" si="1">E29+E30+E31+E32+E33+E34+E35+E36+E37+E39+E41+E42+E43+E44+E38</f>
        <v>4690539</v>
      </c>
      <c r="F27" s="20">
        <f t="shared" si="1"/>
        <v>4682140.6000000006</v>
      </c>
      <c r="G27" s="54" t="s">
        <v>13</v>
      </c>
      <c r="H27" s="54" t="s">
        <v>13</v>
      </c>
      <c r="I27" s="54" t="s">
        <v>13</v>
      </c>
    </row>
    <row r="28" spans="1:9" s="16" customFormat="1" ht="13.8" x14ac:dyDescent="0.3">
      <c r="A28" s="56">
        <v>2</v>
      </c>
      <c r="B28" s="81" t="s">
        <v>14</v>
      </c>
      <c r="C28" s="81"/>
      <c r="D28" s="81"/>
      <c r="E28" s="81"/>
      <c r="F28" s="81"/>
      <c r="G28" s="81"/>
      <c r="H28" s="81"/>
      <c r="I28" s="81"/>
    </row>
    <row r="29" spans="1:9" s="16" customFormat="1" ht="39.6" x14ac:dyDescent="0.3">
      <c r="A29" s="56" t="s">
        <v>1</v>
      </c>
      <c r="B29" s="46" t="s">
        <v>75</v>
      </c>
      <c r="C29" s="21" t="s">
        <v>23</v>
      </c>
      <c r="D29" s="22">
        <v>859303.2</v>
      </c>
      <c r="E29" s="23">
        <v>944374.2</v>
      </c>
      <c r="F29" s="23">
        <v>942341.5</v>
      </c>
      <c r="G29" s="24">
        <v>6956</v>
      </c>
      <c r="H29" s="24">
        <v>7257</v>
      </c>
      <c r="I29" s="25">
        <v>7247</v>
      </c>
    </row>
    <row r="30" spans="1:9" s="16" customFormat="1" ht="39.6" x14ac:dyDescent="0.3">
      <c r="A30" s="56" t="s">
        <v>15</v>
      </c>
      <c r="B30" s="46" t="s">
        <v>76</v>
      </c>
      <c r="C30" s="21" t="s">
        <v>23</v>
      </c>
      <c r="D30" s="22">
        <v>858315</v>
      </c>
      <c r="E30" s="23">
        <v>917399.6</v>
      </c>
      <c r="F30" s="23">
        <v>915941.7</v>
      </c>
      <c r="G30" s="24">
        <v>6948</v>
      </c>
      <c r="H30" s="24">
        <v>7050</v>
      </c>
      <c r="I30" s="25">
        <v>7040</v>
      </c>
    </row>
    <row r="31" spans="1:9" s="16" customFormat="1" ht="39.6" x14ac:dyDescent="0.3">
      <c r="A31" s="56" t="s">
        <v>16</v>
      </c>
      <c r="B31" s="46" t="s">
        <v>77</v>
      </c>
      <c r="C31" s="21" t="s">
        <v>23</v>
      </c>
      <c r="D31" s="22">
        <v>164053.29999999999</v>
      </c>
      <c r="E31" s="23">
        <v>182828.3</v>
      </c>
      <c r="F31" s="23">
        <v>183069.8</v>
      </c>
      <c r="G31" s="24">
        <v>1328</v>
      </c>
      <c r="H31" s="26">
        <v>1399</v>
      </c>
      <c r="I31" s="27">
        <v>1403</v>
      </c>
    </row>
    <row r="32" spans="1:9" s="16" customFormat="1" ht="39.6" x14ac:dyDescent="0.3">
      <c r="A32" s="56" t="s">
        <v>24</v>
      </c>
      <c r="B32" s="47" t="s">
        <v>78</v>
      </c>
      <c r="C32" s="14" t="s">
        <v>23</v>
      </c>
      <c r="D32" s="22">
        <v>1508052.6</v>
      </c>
      <c r="E32" s="23">
        <v>1610292</v>
      </c>
      <c r="F32" s="23">
        <v>1610292</v>
      </c>
      <c r="G32" s="24">
        <v>7703</v>
      </c>
      <c r="H32" s="26">
        <v>7619</v>
      </c>
      <c r="I32" s="27">
        <v>7627</v>
      </c>
    </row>
    <row r="33" spans="1:11" s="16" customFormat="1" ht="42" customHeight="1" x14ac:dyDescent="0.3">
      <c r="A33" s="56" t="s">
        <v>25</v>
      </c>
      <c r="B33" s="47" t="s">
        <v>79</v>
      </c>
      <c r="C33" s="14" t="s">
        <v>26</v>
      </c>
      <c r="D33" s="28">
        <v>202981.5</v>
      </c>
      <c r="E33" s="29">
        <v>193229.3</v>
      </c>
      <c r="F33" s="29">
        <v>191896.3</v>
      </c>
      <c r="G33" s="24">
        <v>7703</v>
      </c>
      <c r="H33" s="26">
        <v>7619</v>
      </c>
      <c r="I33" s="27">
        <v>7627</v>
      </c>
    </row>
    <row r="34" spans="1:11" s="16" customFormat="1" ht="39.6" x14ac:dyDescent="0.3">
      <c r="A34" s="56" t="s">
        <v>27</v>
      </c>
      <c r="B34" s="46" t="s">
        <v>80</v>
      </c>
      <c r="C34" s="21" t="s">
        <v>28</v>
      </c>
      <c r="D34" s="28">
        <v>301592.3</v>
      </c>
      <c r="E34" s="29">
        <v>320362.90000000002</v>
      </c>
      <c r="F34" s="29">
        <v>320080.59999999998</v>
      </c>
      <c r="G34" s="24">
        <v>753228</v>
      </c>
      <c r="H34" s="24">
        <v>918036</v>
      </c>
      <c r="I34" s="25">
        <v>918036</v>
      </c>
    </row>
    <row r="35" spans="1:11" s="16" customFormat="1" ht="55.5" customHeight="1" x14ac:dyDescent="0.3">
      <c r="A35" s="56" t="s">
        <v>29</v>
      </c>
      <c r="B35" s="46" t="s">
        <v>81</v>
      </c>
      <c r="C35" s="21" t="s">
        <v>23</v>
      </c>
      <c r="D35" s="28">
        <v>344759</v>
      </c>
      <c r="E35" s="29">
        <v>264388.5</v>
      </c>
      <c r="F35" s="29">
        <v>262274.5</v>
      </c>
      <c r="G35" s="24">
        <v>9303</v>
      </c>
      <c r="H35" s="24">
        <v>8937</v>
      </c>
      <c r="I35" s="25">
        <v>8937</v>
      </c>
    </row>
    <row r="36" spans="1:11" s="16" customFormat="1" ht="40.200000000000003" x14ac:dyDescent="0.3">
      <c r="A36" s="56" t="s">
        <v>30</v>
      </c>
      <c r="B36" s="46" t="s">
        <v>32</v>
      </c>
      <c r="C36" s="21" t="s">
        <v>28</v>
      </c>
      <c r="D36" s="28">
        <v>4408.8</v>
      </c>
      <c r="E36" s="28">
        <v>4408.8</v>
      </c>
      <c r="F36" s="28">
        <v>4408.8</v>
      </c>
      <c r="G36" s="25">
        <v>14104</v>
      </c>
      <c r="H36" s="25">
        <v>18505</v>
      </c>
      <c r="I36" s="25">
        <v>18505</v>
      </c>
    </row>
    <row r="37" spans="1:11" s="16" customFormat="1" ht="40.200000000000003" x14ac:dyDescent="0.3">
      <c r="A37" s="56" t="s">
        <v>31</v>
      </c>
      <c r="B37" s="46" t="s">
        <v>82</v>
      </c>
      <c r="C37" s="21" t="s">
        <v>28</v>
      </c>
      <c r="D37" s="28">
        <v>8425.9</v>
      </c>
      <c r="E37" s="28">
        <v>8425.9</v>
      </c>
      <c r="F37" s="28">
        <v>8425.9</v>
      </c>
      <c r="G37" s="25">
        <v>26955</v>
      </c>
      <c r="H37" s="25">
        <v>28729</v>
      </c>
      <c r="I37" s="25">
        <v>28729</v>
      </c>
    </row>
    <row r="38" spans="1:11" s="16" customFormat="1" ht="40.200000000000003" x14ac:dyDescent="0.3">
      <c r="A38" s="56" t="s">
        <v>34</v>
      </c>
      <c r="B38" s="46" t="s">
        <v>83</v>
      </c>
      <c r="C38" s="21" t="s">
        <v>28</v>
      </c>
      <c r="D38" s="28">
        <v>623.9</v>
      </c>
      <c r="E38" s="28">
        <v>623.9</v>
      </c>
      <c r="F38" s="28">
        <v>623.9</v>
      </c>
      <c r="G38" s="25">
        <v>1996</v>
      </c>
      <c r="H38" s="25">
        <v>3433</v>
      </c>
      <c r="I38" s="25">
        <v>3433</v>
      </c>
    </row>
    <row r="39" spans="1:11" s="16" customFormat="1" ht="39" customHeight="1" x14ac:dyDescent="0.3">
      <c r="A39" s="56" t="s">
        <v>35</v>
      </c>
      <c r="B39" s="46" t="s">
        <v>84</v>
      </c>
      <c r="C39" s="21" t="s">
        <v>85</v>
      </c>
      <c r="D39" s="28">
        <v>49207.5</v>
      </c>
      <c r="E39" s="28">
        <v>40193.699999999997</v>
      </c>
      <c r="F39" s="28">
        <v>39408.5</v>
      </c>
      <c r="G39" s="25">
        <f>1465+5050+867</f>
        <v>7382</v>
      </c>
      <c r="H39" s="25">
        <f>685+6283+748</f>
        <v>7716</v>
      </c>
      <c r="I39" s="25">
        <f>685+6283+748</f>
        <v>7716</v>
      </c>
      <c r="J39" s="30"/>
      <c r="K39" s="31"/>
    </row>
    <row r="40" spans="1:11" s="16" customFormat="1" ht="13.8" x14ac:dyDescent="0.3">
      <c r="A40" s="56">
        <v>3</v>
      </c>
      <c r="B40" s="81" t="s">
        <v>17</v>
      </c>
      <c r="C40" s="81"/>
      <c r="D40" s="81"/>
      <c r="E40" s="81"/>
      <c r="F40" s="81"/>
      <c r="G40" s="81"/>
      <c r="H40" s="81"/>
      <c r="I40" s="81"/>
    </row>
    <row r="41" spans="1:11" s="16" customFormat="1" ht="39.6" x14ac:dyDescent="0.3">
      <c r="A41" s="56" t="s">
        <v>2</v>
      </c>
      <c r="B41" s="46" t="s">
        <v>86</v>
      </c>
      <c r="C41" s="21" t="s">
        <v>87</v>
      </c>
      <c r="D41" s="28">
        <v>310.89999999999998</v>
      </c>
      <c r="E41" s="28">
        <v>310.89999999999998</v>
      </c>
      <c r="F41" s="28">
        <v>310.89999999999998</v>
      </c>
      <c r="G41" s="25">
        <v>8</v>
      </c>
      <c r="H41" s="25">
        <v>8</v>
      </c>
      <c r="I41" s="25">
        <v>8</v>
      </c>
    </row>
    <row r="42" spans="1:11" s="16" customFormat="1" ht="106.2" x14ac:dyDescent="0.3">
      <c r="A42" s="56" t="s">
        <v>3</v>
      </c>
      <c r="B42" s="48" t="s">
        <v>88</v>
      </c>
      <c r="C42" s="13" t="s">
        <v>33</v>
      </c>
      <c r="D42" s="28">
        <v>297.8</v>
      </c>
      <c r="E42" s="28">
        <v>297.8</v>
      </c>
      <c r="F42" s="28">
        <v>297.8</v>
      </c>
      <c r="G42" s="25">
        <v>160</v>
      </c>
      <c r="H42" s="25">
        <v>165</v>
      </c>
      <c r="I42" s="25">
        <v>165</v>
      </c>
    </row>
    <row r="43" spans="1:11" s="16" customFormat="1" ht="39.6" x14ac:dyDescent="0.3">
      <c r="A43" s="56" t="s">
        <v>18</v>
      </c>
      <c r="B43" s="46" t="s">
        <v>89</v>
      </c>
      <c r="C43" s="13" t="s">
        <v>33</v>
      </c>
      <c r="D43" s="28">
        <v>1295.8</v>
      </c>
      <c r="E43" s="28">
        <v>1295.8</v>
      </c>
      <c r="F43" s="28">
        <v>1295.8</v>
      </c>
      <c r="G43" s="25">
        <v>130</v>
      </c>
      <c r="H43" s="25">
        <v>146</v>
      </c>
      <c r="I43" s="25">
        <v>146</v>
      </c>
    </row>
    <row r="44" spans="1:11" s="16" customFormat="1" ht="79.2" x14ac:dyDescent="0.3">
      <c r="A44" s="56" t="s">
        <v>36</v>
      </c>
      <c r="B44" s="46" t="s">
        <v>90</v>
      </c>
      <c r="C44" s="13" t="s">
        <v>91</v>
      </c>
      <c r="D44" s="28">
        <v>195542.3</v>
      </c>
      <c r="E44" s="28">
        <v>202107.4</v>
      </c>
      <c r="F44" s="28">
        <v>201472.6</v>
      </c>
      <c r="G44" s="32">
        <v>790.51400000000001</v>
      </c>
      <c r="H44" s="32">
        <v>871.94399999999996</v>
      </c>
      <c r="I44" s="32">
        <v>871.94399999999996</v>
      </c>
    </row>
    <row r="45" spans="1:11" s="2" customFormat="1" ht="13.2" x14ac:dyDescent="0.25">
      <c r="A45" s="82" t="s">
        <v>21</v>
      </c>
      <c r="B45" s="82"/>
      <c r="C45" s="82"/>
      <c r="D45" s="82"/>
      <c r="E45" s="82"/>
      <c r="F45" s="82"/>
      <c r="G45" s="82"/>
      <c r="H45" s="82"/>
      <c r="I45" s="82"/>
    </row>
    <row r="46" spans="1:11" s="1" customFormat="1" ht="66" x14ac:dyDescent="0.25">
      <c r="A46" s="56">
        <v>1</v>
      </c>
      <c r="B46" s="45" t="s">
        <v>11</v>
      </c>
      <c r="C46" s="54" t="s">
        <v>12</v>
      </c>
      <c r="D46" s="10">
        <f>SUM(D48:D49,D51:D66)</f>
        <v>328093.40000000002</v>
      </c>
      <c r="E46" s="10">
        <f t="shared" ref="E46:F46" si="2">SUM(E48:E49,E51:E66)</f>
        <v>317875.59999999986</v>
      </c>
      <c r="F46" s="10">
        <f t="shared" si="2"/>
        <v>315917.99999999988</v>
      </c>
      <c r="G46" s="54" t="s">
        <v>13</v>
      </c>
      <c r="H46" s="54" t="s">
        <v>13</v>
      </c>
      <c r="I46" s="54" t="s">
        <v>13</v>
      </c>
    </row>
    <row r="47" spans="1:11" s="1" customFormat="1" ht="13.2" x14ac:dyDescent="0.25">
      <c r="A47" s="56">
        <v>2</v>
      </c>
      <c r="B47" s="81" t="s">
        <v>14</v>
      </c>
      <c r="C47" s="81"/>
      <c r="D47" s="81"/>
      <c r="E47" s="81"/>
      <c r="F47" s="81"/>
      <c r="G47" s="81"/>
      <c r="H47" s="81"/>
      <c r="I47" s="81"/>
    </row>
    <row r="48" spans="1:11" s="1" customFormat="1" ht="92.4" x14ac:dyDescent="0.25">
      <c r="A48" s="56" t="s">
        <v>1</v>
      </c>
      <c r="B48" s="49" t="s">
        <v>72</v>
      </c>
      <c r="C48" s="14" t="s">
        <v>37</v>
      </c>
      <c r="D48" s="12">
        <v>147723.00000000003</v>
      </c>
      <c r="E48" s="12">
        <v>141629.79999999996</v>
      </c>
      <c r="F48" s="12">
        <v>141629.79999999996</v>
      </c>
      <c r="G48" s="12">
        <v>1488</v>
      </c>
      <c r="H48" s="12">
        <v>1756</v>
      </c>
      <c r="I48" s="12">
        <v>1756</v>
      </c>
    </row>
    <row r="49" spans="1:9" s="1" customFormat="1" ht="92.4" x14ac:dyDescent="0.25">
      <c r="A49" s="56" t="s">
        <v>15</v>
      </c>
      <c r="B49" s="45" t="s">
        <v>73</v>
      </c>
      <c r="C49" s="54" t="s">
        <v>37</v>
      </c>
      <c r="D49" s="10">
        <v>25261.599999999999</v>
      </c>
      <c r="E49" s="10">
        <v>19972.3</v>
      </c>
      <c r="F49" s="10">
        <v>19972.3</v>
      </c>
      <c r="G49" s="15">
        <v>147</v>
      </c>
      <c r="H49" s="15">
        <v>143</v>
      </c>
      <c r="I49" s="15">
        <v>143</v>
      </c>
    </row>
    <row r="50" spans="1:9" s="1" customFormat="1" ht="13.2" x14ac:dyDescent="0.25">
      <c r="A50" s="56">
        <v>3</v>
      </c>
      <c r="B50" s="81" t="s">
        <v>17</v>
      </c>
      <c r="C50" s="81"/>
      <c r="D50" s="81"/>
      <c r="E50" s="81"/>
      <c r="F50" s="81"/>
      <c r="G50" s="81"/>
      <c r="H50" s="81"/>
      <c r="I50" s="81"/>
    </row>
    <row r="51" spans="1:9" s="1" customFormat="1" ht="39.6" x14ac:dyDescent="0.25">
      <c r="A51" s="56" t="s">
        <v>2</v>
      </c>
      <c r="B51" s="47" t="s">
        <v>59</v>
      </c>
      <c r="C51" s="54" t="s">
        <v>45</v>
      </c>
      <c r="D51" s="33">
        <v>33395.300000000003</v>
      </c>
      <c r="E51" s="33">
        <v>34083.800000000003</v>
      </c>
      <c r="F51" s="33">
        <v>34083.800000000003</v>
      </c>
      <c r="G51" s="39">
        <v>5200</v>
      </c>
      <c r="H51" s="39">
        <v>3478</v>
      </c>
      <c r="I51" s="39">
        <v>3478</v>
      </c>
    </row>
    <row r="52" spans="1:9" s="1" customFormat="1" ht="39.6" x14ac:dyDescent="0.25">
      <c r="A52" s="56" t="s">
        <v>3</v>
      </c>
      <c r="B52" s="50" t="s">
        <v>66</v>
      </c>
      <c r="C52" s="14" t="s">
        <v>93</v>
      </c>
      <c r="D52" s="34">
        <v>6633.4</v>
      </c>
      <c r="E52" s="34">
        <v>6342.4</v>
      </c>
      <c r="F52" s="34">
        <v>6342.4</v>
      </c>
      <c r="G52" s="40">
        <v>15</v>
      </c>
      <c r="H52" s="40">
        <v>15</v>
      </c>
      <c r="I52" s="40">
        <v>15</v>
      </c>
    </row>
    <row r="53" spans="1:9" s="1" customFormat="1" ht="79.2" x14ac:dyDescent="0.25">
      <c r="A53" s="56" t="s">
        <v>18</v>
      </c>
      <c r="B53" s="50" t="s">
        <v>71</v>
      </c>
      <c r="C53" s="14" t="s">
        <v>93</v>
      </c>
      <c r="D53" s="34">
        <v>3428.8</v>
      </c>
      <c r="E53" s="34">
        <v>3283.3</v>
      </c>
      <c r="F53" s="34">
        <v>3283.3</v>
      </c>
      <c r="G53" s="40">
        <v>4</v>
      </c>
      <c r="H53" s="40">
        <v>4</v>
      </c>
      <c r="I53" s="40">
        <v>4</v>
      </c>
    </row>
    <row r="54" spans="1:9" s="1" customFormat="1" ht="39.6" x14ac:dyDescent="0.25">
      <c r="A54" s="56" t="s">
        <v>36</v>
      </c>
      <c r="B54" s="50" t="s">
        <v>64</v>
      </c>
      <c r="C54" s="14" t="s">
        <v>93</v>
      </c>
      <c r="D54" s="34">
        <f>13762.1+15594.3</f>
        <v>29356.400000000001</v>
      </c>
      <c r="E54" s="35">
        <f>13409.5+16022.7</f>
        <v>29432.2</v>
      </c>
      <c r="F54" s="35">
        <f>13409.5+16022.7</f>
        <v>29432.2</v>
      </c>
      <c r="G54" s="40">
        <f>24+16</f>
        <v>40</v>
      </c>
      <c r="H54" s="40">
        <f>13+34</f>
        <v>47</v>
      </c>
      <c r="I54" s="40">
        <f>13+34</f>
        <v>47</v>
      </c>
    </row>
    <row r="55" spans="1:9" s="1" customFormat="1" ht="45.6" customHeight="1" x14ac:dyDescent="0.25">
      <c r="A55" s="56" t="s">
        <v>38</v>
      </c>
      <c r="B55" s="50" t="s">
        <v>63</v>
      </c>
      <c r="C55" s="14" t="s">
        <v>93</v>
      </c>
      <c r="D55" s="34">
        <f>5273+12812.9</f>
        <v>18085.900000000001</v>
      </c>
      <c r="E55" s="35">
        <f>5179.6+11020.5</f>
        <v>16200.1</v>
      </c>
      <c r="F55" s="35">
        <f>5179.6+11020.5</f>
        <v>16200.1</v>
      </c>
      <c r="G55" s="40">
        <f>23+32</f>
        <v>55</v>
      </c>
      <c r="H55" s="40">
        <f>37+67</f>
        <v>104</v>
      </c>
      <c r="I55" s="40">
        <f>37+67</f>
        <v>104</v>
      </c>
    </row>
    <row r="56" spans="1:9" s="1" customFormat="1" ht="55.8" customHeight="1" x14ac:dyDescent="0.25">
      <c r="A56" s="56" t="s">
        <v>39</v>
      </c>
      <c r="B56" s="50" t="s">
        <v>67</v>
      </c>
      <c r="C56" s="14" t="s">
        <v>42</v>
      </c>
      <c r="D56" s="34">
        <f>4425.6+4097.6</f>
        <v>8523.2000000000007</v>
      </c>
      <c r="E56" s="35">
        <f>4345.7+3903.6</f>
        <v>8249.2999999999993</v>
      </c>
      <c r="F56" s="35">
        <f>4345.7+3903.6</f>
        <v>8249.2999999999993</v>
      </c>
      <c r="G56" s="40">
        <f>141+115</f>
        <v>256</v>
      </c>
      <c r="H56" s="40">
        <f>136+129</f>
        <v>265</v>
      </c>
      <c r="I56" s="40">
        <f>136+129</f>
        <v>265</v>
      </c>
    </row>
    <row r="57" spans="1:9" s="1" customFormat="1" ht="39.6" x14ac:dyDescent="0.25">
      <c r="A57" s="56" t="s">
        <v>40</v>
      </c>
      <c r="B57" s="50" t="s">
        <v>68</v>
      </c>
      <c r="C57" s="14" t="s">
        <v>94</v>
      </c>
      <c r="D57" s="34">
        <v>3577.5</v>
      </c>
      <c r="E57" s="43">
        <f>3408.2+1957.6</f>
        <v>5365.7999999999993</v>
      </c>
      <c r="F57" s="34">
        <v>3408.2</v>
      </c>
      <c r="G57" s="40">
        <v>1</v>
      </c>
      <c r="H57" s="40">
        <v>1</v>
      </c>
      <c r="I57" s="40">
        <v>1</v>
      </c>
    </row>
    <row r="58" spans="1:9" s="1" customFormat="1" ht="39.6" x14ac:dyDescent="0.25">
      <c r="A58" s="56" t="s">
        <v>41</v>
      </c>
      <c r="B58" s="50" t="s">
        <v>65</v>
      </c>
      <c r="C58" s="14" t="s">
        <v>93</v>
      </c>
      <c r="D58" s="34">
        <v>8089</v>
      </c>
      <c r="E58" s="34">
        <v>8016.5</v>
      </c>
      <c r="F58" s="34">
        <v>8016.5</v>
      </c>
      <c r="G58" s="40">
        <v>11</v>
      </c>
      <c r="H58" s="40">
        <v>19</v>
      </c>
      <c r="I58" s="40">
        <v>19</v>
      </c>
    </row>
    <row r="59" spans="1:9" s="1" customFormat="1" ht="39.6" x14ac:dyDescent="0.25">
      <c r="A59" s="56" t="s">
        <v>43</v>
      </c>
      <c r="B59" s="50" t="s">
        <v>123</v>
      </c>
      <c r="C59" s="14" t="s">
        <v>93</v>
      </c>
      <c r="D59" s="34">
        <v>6664.7</v>
      </c>
      <c r="E59" s="34">
        <v>6519.2</v>
      </c>
      <c r="F59" s="34">
        <v>6519.2</v>
      </c>
      <c r="G59" s="40">
        <v>11</v>
      </c>
      <c r="H59" s="40">
        <v>35</v>
      </c>
      <c r="I59" s="40">
        <v>35</v>
      </c>
    </row>
    <row r="60" spans="1:9" s="1" customFormat="1" ht="26.4" x14ac:dyDescent="0.25">
      <c r="A60" s="56" t="s">
        <v>44</v>
      </c>
      <c r="B60" s="50" t="s">
        <v>62</v>
      </c>
      <c r="C60" s="14" t="s">
        <v>95</v>
      </c>
      <c r="D60" s="34">
        <f>3929.1</f>
        <v>3929.1</v>
      </c>
      <c r="E60" s="34">
        <v>3783.6</v>
      </c>
      <c r="F60" s="34">
        <v>3783.6</v>
      </c>
      <c r="G60" s="40">
        <v>2500</v>
      </c>
      <c r="H60" s="40">
        <v>1600</v>
      </c>
      <c r="I60" s="40">
        <v>1600</v>
      </c>
    </row>
    <row r="61" spans="1:9" s="1" customFormat="1" ht="52.8" x14ac:dyDescent="0.25">
      <c r="A61" s="56" t="s">
        <v>46</v>
      </c>
      <c r="B61" s="50" t="s">
        <v>69</v>
      </c>
      <c r="C61" s="14" t="s">
        <v>47</v>
      </c>
      <c r="D61" s="34">
        <v>2297</v>
      </c>
      <c r="E61" s="34">
        <v>2484.8000000000002</v>
      </c>
      <c r="F61" s="34">
        <v>2484.8000000000002</v>
      </c>
      <c r="G61" s="40">
        <v>6</v>
      </c>
      <c r="H61" s="40">
        <v>6</v>
      </c>
      <c r="I61" s="40">
        <v>6</v>
      </c>
    </row>
    <row r="62" spans="1:9" s="1" customFormat="1" ht="39.6" x14ac:dyDescent="0.25">
      <c r="A62" s="56" t="s">
        <v>49</v>
      </c>
      <c r="B62" s="50" t="s">
        <v>70</v>
      </c>
      <c r="C62" s="14" t="s">
        <v>48</v>
      </c>
      <c r="D62" s="34">
        <v>1516</v>
      </c>
      <c r="E62" s="34">
        <v>1673.3</v>
      </c>
      <c r="F62" s="34">
        <v>1673.3</v>
      </c>
      <c r="G62" s="40">
        <v>100</v>
      </c>
      <c r="H62" s="40">
        <v>105</v>
      </c>
      <c r="I62" s="40">
        <v>105</v>
      </c>
    </row>
    <row r="63" spans="1:9" s="1" customFormat="1" ht="66" x14ac:dyDescent="0.25">
      <c r="A63" s="56" t="s">
        <v>54</v>
      </c>
      <c r="B63" s="48" t="s">
        <v>60</v>
      </c>
      <c r="C63" s="14" t="s">
        <v>93</v>
      </c>
      <c r="D63" s="33">
        <v>3022.7</v>
      </c>
      <c r="E63" s="36">
        <v>2875.1</v>
      </c>
      <c r="F63" s="36">
        <v>2875.1</v>
      </c>
      <c r="G63" s="41">
        <v>11</v>
      </c>
      <c r="H63" s="41">
        <v>12</v>
      </c>
      <c r="I63" s="41">
        <v>12</v>
      </c>
    </row>
    <row r="64" spans="1:9" s="1" customFormat="1" ht="105.6" x14ac:dyDescent="0.25">
      <c r="A64" s="56" t="s">
        <v>57</v>
      </c>
      <c r="B64" s="48" t="s">
        <v>96</v>
      </c>
      <c r="C64" s="14" t="s">
        <v>93</v>
      </c>
      <c r="D64" s="33">
        <v>16719.900000000001</v>
      </c>
      <c r="E64" s="36">
        <v>13730.5</v>
      </c>
      <c r="F64" s="36">
        <v>13730.5</v>
      </c>
      <c r="G64" s="41">
        <v>15</v>
      </c>
      <c r="H64" s="41">
        <v>25</v>
      </c>
      <c r="I64" s="41">
        <v>25</v>
      </c>
    </row>
    <row r="65" spans="1:13" s="1" customFormat="1" ht="79.2" x14ac:dyDescent="0.25">
      <c r="A65" s="11" t="s">
        <v>58</v>
      </c>
      <c r="B65" s="47" t="s">
        <v>61</v>
      </c>
      <c r="C65" s="14" t="s">
        <v>93</v>
      </c>
      <c r="D65" s="37">
        <v>3886.1</v>
      </c>
      <c r="E65" s="36">
        <v>5876.5</v>
      </c>
      <c r="F65" s="36">
        <v>5876.5</v>
      </c>
      <c r="G65" s="41">
        <v>19</v>
      </c>
      <c r="H65" s="41">
        <v>28</v>
      </c>
      <c r="I65" s="41">
        <v>28</v>
      </c>
    </row>
    <row r="66" spans="1:13" s="1" customFormat="1" ht="92.4" x14ac:dyDescent="0.25">
      <c r="A66" s="11" t="s">
        <v>92</v>
      </c>
      <c r="B66" s="47" t="s">
        <v>122</v>
      </c>
      <c r="C66" s="14" t="s">
        <v>93</v>
      </c>
      <c r="D66" s="37">
        <v>5983.8</v>
      </c>
      <c r="E66" s="38">
        <v>8357.1</v>
      </c>
      <c r="F66" s="38">
        <v>8357.1</v>
      </c>
      <c r="G66" s="42">
        <v>20</v>
      </c>
      <c r="H66" s="42">
        <v>25</v>
      </c>
      <c r="I66" s="42">
        <v>25</v>
      </c>
    </row>
    <row r="67" spans="1:13" s="2" customFormat="1" ht="13.2" x14ac:dyDescent="0.25">
      <c r="A67" s="82" t="s">
        <v>22</v>
      </c>
      <c r="B67" s="82"/>
      <c r="C67" s="82"/>
      <c r="D67" s="82"/>
      <c r="E67" s="82"/>
      <c r="F67" s="82"/>
      <c r="G67" s="82"/>
      <c r="H67" s="82"/>
      <c r="I67" s="82"/>
    </row>
    <row r="68" spans="1:13" s="1" customFormat="1" ht="66" x14ac:dyDescent="0.25">
      <c r="A68" s="56">
        <v>1</v>
      </c>
      <c r="B68" s="45" t="s">
        <v>11</v>
      </c>
      <c r="C68" s="54" t="s">
        <v>12</v>
      </c>
      <c r="D68" s="5">
        <f>D70+D71</f>
        <v>155817.4</v>
      </c>
      <c r="E68" s="5">
        <f t="shared" ref="E68:F68" si="3">E70+E71</f>
        <v>156839</v>
      </c>
      <c r="F68" s="5">
        <f t="shared" si="3"/>
        <v>156885.79999999999</v>
      </c>
      <c r="G68" s="54"/>
      <c r="H68" s="54" t="s">
        <v>13</v>
      </c>
      <c r="I68" s="3" t="s">
        <v>13</v>
      </c>
      <c r="M68" s="4"/>
    </row>
    <row r="69" spans="1:13" s="1" customFormat="1" ht="13.2" x14ac:dyDescent="0.25">
      <c r="A69" s="56">
        <v>2</v>
      </c>
      <c r="B69" s="81" t="s">
        <v>17</v>
      </c>
      <c r="C69" s="81"/>
      <c r="D69" s="81"/>
      <c r="E69" s="81"/>
      <c r="F69" s="81"/>
      <c r="G69" s="81"/>
      <c r="H69" s="81"/>
      <c r="I69" s="81"/>
    </row>
    <row r="70" spans="1:13" s="1" customFormat="1" ht="80.25" customHeight="1" x14ac:dyDescent="0.25">
      <c r="A70" s="56" t="s">
        <v>1</v>
      </c>
      <c r="B70" s="57" t="s">
        <v>51</v>
      </c>
      <c r="C70" s="56" t="s">
        <v>55</v>
      </c>
      <c r="D70" s="58">
        <v>128157</v>
      </c>
      <c r="E70" s="58">
        <v>128520.9</v>
      </c>
      <c r="F70" s="58">
        <v>128567.7</v>
      </c>
      <c r="G70" s="15">
        <v>27656</v>
      </c>
      <c r="H70" s="15">
        <v>28157</v>
      </c>
      <c r="I70" s="76">
        <v>28157</v>
      </c>
    </row>
    <row r="71" spans="1:13" s="1" customFormat="1" ht="26.4" x14ac:dyDescent="0.25">
      <c r="A71" s="56" t="s">
        <v>15</v>
      </c>
      <c r="B71" s="57" t="s">
        <v>52</v>
      </c>
      <c r="C71" s="56" t="s">
        <v>56</v>
      </c>
      <c r="D71" s="58">
        <v>27660.400000000001</v>
      </c>
      <c r="E71" s="58">
        <v>28318.1</v>
      </c>
      <c r="F71" s="58">
        <v>28318.1</v>
      </c>
      <c r="G71" s="15">
        <v>550</v>
      </c>
      <c r="H71" s="15">
        <v>550</v>
      </c>
      <c r="I71" s="76">
        <v>511</v>
      </c>
    </row>
    <row r="72" spans="1:13" s="1" customFormat="1" ht="13.2" x14ac:dyDescent="0.25">
      <c r="B72" s="51"/>
      <c r="C72" s="53"/>
    </row>
    <row r="73" spans="1:13" s="1" customFormat="1" ht="13.2" x14ac:dyDescent="0.25">
      <c r="B73" s="51"/>
      <c r="C73" s="53"/>
    </row>
    <row r="74" spans="1:13" s="1" customFormat="1" ht="13.2" x14ac:dyDescent="0.25">
      <c r="B74" s="51"/>
      <c r="C74" s="53"/>
    </row>
  </sheetData>
  <mergeCells count="17">
    <mergeCell ref="A67:I67"/>
    <mergeCell ref="B69:I69"/>
    <mergeCell ref="A7:I7"/>
    <mergeCell ref="B47:I47"/>
    <mergeCell ref="B50:I50"/>
    <mergeCell ref="A26:I26"/>
    <mergeCell ref="A45:I45"/>
    <mergeCell ref="B28:I28"/>
    <mergeCell ref="B40:I40"/>
    <mergeCell ref="B9:I9"/>
    <mergeCell ref="B13:I13"/>
    <mergeCell ref="A3:I3"/>
    <mergeCell ref="A5:A6"/>
    <mergeCell ref="B5:B6"/>
    <mergeCell ref="C5:C6"/>
    <mergeCell ref="D5:F5"/>
    <mergeCell ref="G5:I5"/>
  </mergeCells>
  <pageMargins left="0.78740157480314965" right="0.78740157480314965" top="1.1811023622047245" bottom="0.78740157480314965" header="0.31496062992125984" footer="0.31496062992125984"/>
  <pageSetup paperSize="9" scale="71" fitToHeight="6" orientation="landscape" r:id="rId1"/>
  <rowBreaks count="4" manualBreakCount="4">
    <brk id="25" max="8" man="1"/>
    <brk id="34" max="8" man="1"/>
    <brk id="43" max="8" man="1"/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6</vt:lpstr>
      <vt:lpstr>'Приложение 6'!Заголовки_для_печати</vt:lpstr>
      <vt:lpstr>'Приложение 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2023-03-13T03:59:58Z</dcterms:modified>
</cp:coreProperties>
</file>