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Охранова Е. А\БЮДЖЕТ 2024\Отчет об исполнении за 2024 год\"/>
    </mc:Choice>
  </mc:AlternateContent>
  <bookViews>
    <workbookView xWindow="0" yWindow="0" windowWidth="28800" windowHeight="12435"/>
  </bookViews>
  <sheets>
    <sheet name="Вып.плана. (3)" sheetId="5" r:id="rId1"/>
  </sheets>
  <calcPr calcId="152511"/>
</workbook>
</file>

<file path=xl/calcChain.xml><?xml version="1.0" encoding="utf-8"?>
<calcChain xmlns="http://schemas.openxmlformats.org/spreadsheetml/2006/main">
  <c r="I20" i="5" l="1"/>
  <c r="I17" i="5"/>
  <c r="I16" i="5"/>
  <c r="H55" i="5"/>
  <c r="F38" i="5" l="1"/>
  <c r="G31" i="5"/>
  <c r="G47" i="5" l="1"/>
  <c r="G48" i="5"/>
  <c r="G9" i="5"/>
  <c r="E52" i="5"/>
  <c r="E27" i="5"/>
  <c r="D27" i="5"/>
  <c r="D25" i="5"/>
  <c r="D41" i="5"/>
  <c r="C41" i="5"/>
  <c r="C42" i="5"/>
  <c r="C37" i="5"/>
  <c r="E37" i="5"/>
  <c r="D37" i="5"/>
  <c r="F40" i="5"/>
  <c r="H40" i="5"/>
  <c r="I40" i="5"/>
  <c r="I55" i="5" l="1"/>
  <c r="F47" i="5"/>
  <c r="H47" i="5"/>
  <c r="I47" i="5"/>
  <c r="F48" i="5"/>
  <c r="H48" i="5"/>
  <c r="I48" i="5"/>
  <c r="F51" i="5"/>
  <c r="H51" i="5"/>
  <c r="I51" i="5"/>
  <c r="I30" i="5"/>
  <c r="G20" i="5"/>
  <c r="E25" i="5"/>
  <c r="D50" i="5"/>
  <c r="D49" i="5" s="1"/>
  <c r="E50" i="5"/>
  <c r="E49" i="5" s="1"/>
  <c r="I49" i="5" s="1"/>
  <c r="C50" i="5"/>
  <c r="C49" i="5" s="1"/>
  <c r="F49" i="5" s="1"/>
  <c r="D54" i="5"/>
  <c r="H49" i="5" l="1"/>
  <c r="I50" i="5"/>
  <c r="H50" i="5"/>
  <c r="F50" i="5"/>
  <c r="H43" i="5"/>
  <c r="G43" i="5"/>
  <c r="G26" i="5" l="1"/>
  <c r="H26" i="5"/>
  <c r="E54" i="5" l="1"/>
  <c r="D12" i="5"/>
  <c r="E12" i="5"/>
  <c r="C32" i="5"/>
  <c r="C25" i="5"/>
  <c r="H54" i="5" l="1"/>
  <c r="I54" i="5"/>
  <c r="F25" i="5"/>
  <c r="F36" i="5" l="1"/>
  <c r="I11" i="5" l="1"/>
  <c r="I13" i="5"/>
  <c r="I15" i="5"/>
  <c r="I18" i="5"/>
  <c r="I21" i="5"/>
  <c r="I22" i="5"/>
  <c r="I23" i="5"/>
  <c r="I26" i="5"/>
  <c r="I27" i="5"/>
  <c r="I28" i="5"/>
  <c r="I29" i="5"/>
  <c r="I31" i="5"/>
  <c r="I33" i="5"/>
  <c r="I35" i="5"/>
  <c r="I36" i="5"/>
  <c r="I39" i="5"/>
  <c r="I43" i="5"/>
  <c r="I44" i="5"/>
  <c r="I45" i="5"/>
  <c r="I46" i="5"/>
  <c r="H11" i="5"/>
  <c r="H13" i="5"/>
  <c r="H15" i="5"/>
  <c r="H16" i="5"/>
  <c r="H17" i="5"/>
  <c r="H18" i="5"/>
  <c r="H20" i="5"/>
  <c r="H21" i="5"/>
  <c r="H22" i="5"/>
  <c r="H23" i="5"/>
  <c r="H24" i="5"/>
  <c r="H27" i="5"/>
  <c r="H28" i="5"/>
  <c r="H29" i="5"/>
  <c r="H30" i="5"/>
  <c r="H31" i="5"/>
  <c r="H33" i="5"/>
  <c r="H34" i="5"/>
  <c r="H35" i="5"/>
  <c r="H36" i="5"/>
  <c r="H38" i="5"/>
  <c r="H39" i="5"/>
  <c r="H44" i="5"/>
  <c r="H45" i="5"/>
  <c r="H46" i="5"/>
  <c r="G11" i="5"/>
  <c r="G13" i="5"/>
  <c r="G15" i="5"/>
  <c r="G17" i="5"/>
  <c r="G18" i="5"/>
  <c r="G21" i="5"/>
  <c r="G22" i="5"/>
  <c r="G23" i="5"/>
  <c r="G27" i="5"/>
  <c r="G28" i="5"/>
  <c r="G29" i="5"/>
  <c r="G30" i="5"/>
  <c r="G33" i="5"/>
  <c r="G35" i="5"/>
  <c r="G36" i="5"/>
  <c r="G39" i="5"/>
  <c r="G44" i="5"/>
  <c r="G45" i="5"/>
  <c r="G46" i="5"/>
  <c r="F11" i="5"/>
  <c r="F13" i="5"/>
  <c r="F15" i="5"/>
  <c r="F16" i="5"/>
  <c r="F17" i="5"/>
  <c r="F18" i="5"/>
  <c r="F20" i="5"/>
  <c r="F21" i="5"/>
  <c r="F22" i="5"/>
  <c r="F23" i="5"/>
  <c r="F24" i="5"/>
  <c r="F26" i="5"/>
  <c r="F27" i="5"/>
  <c r="F28" i="5"/>
  <c r="F29" i="5"/>
  <c r="F30" i="5"/>
  <c r="F33" i="5"/>
  <c r="F34" i="5"/>
  <c r="F35" i="5"/>
  <c r="F39" i="5"/>
  <c r="F43" i="5"/>
  <c r="F44" i="5"/>
  <c r="F45" i="5"/>
  <c r="F46" i="5"/>
  <c r="F55" i="5"/>
  <c r="E42" i="5"/>
  <c r="E41" i="5" s="1"/>
  <c r="E32" i="5"/>
  <c r="E19" i="5"/>
  <c r="E14" i="5"/>
  <c r="E10" i="5"/>
  <c r="D42" i="5"/>
  <c r="D10" i="5"/>
  <c r="C10" i="5"/>
  <c r="I10" i="5" l="1"/>
  <c r="I42" i="5"/>
  <c r="H10" i="5"/>
  <c r="H12" i="5"/>
  <c r="F10" i="5"/>
  <c r="G10" i="5"/>
  <c r="H42" i="5"/>
  <c r="E9" i="5"/>
  <c r="F37" i="5"/>
  <c r="I37" i="5"/>
  <c r="D32" i="5"/>
  <c r="H32" i="5" s="1"/>
  <c r="D19" i="5"/>
  <c r="I19" i="5" s="1"/>
  <c r="D14" i="5"/>
  <c r="H14" i="5" s="1"/>
  <c r="I12" i="5"/>
  <c r="C54" i="5"/>
  <c r="F54" i="5" s="1"/>
  <c r="F32" i="5"/>
  <c r="C19" i="5"/>
  <c r="G19" i="5" s="1"/>
  <c r="C14" i="5"/>
  <c r="G14" i="5" s="1"/>
  <c r="F42" i="5" l="1"/>
  <c r="C9" i="5"/>
  <c r="G37" i="5"/>
  <c r="H37" i="5"/>
  <c r="G25" i="5"/>
  <c r="G12" i="5"/>
  <c r="G42" i="5"/>
  <c r="F12" i="5"/>
  <c r="F19" i="5"/>
  <c r="F14" i="5"/>
  <c r="I14" i="5"/>
  <c r="H19" i="5"/>
  <c r="I25" i="5"/>
  <c r="H25" i="5"/>
  <c r="E56" i="5"/>
  <c r="G32" i="5"/>
  <c r="I32" i="5"/>
  <c r="D9" i="5"/>
  <c r="H9" i="5" s="1"/>
  <c r="F9" i="5" l="1"/>
  <c r="C56" i="5"/>
  <c r="F56" i="5" s="1"/>
  <c r="I9" i="5"/>
  <c r="D56" i="5"/>
  <c r="I56" i="5" s="1"/>
  <c r="I41" i="5"/>
  <c r="H41" i="5"/>
  <c r="G41" i="5"/>
  <c r="F41" i="5"/>
  <c r="G56" i="5" l="1"/>
  <c r="H56" i="5"/>
</calcChain>
</file>

<file path=xl/sharedStrings.xml><?xml version="1.0" encoding="utf-8"?>
<sst xmlns="http://schemas.openxmlformats.org/spreadsheetml/2006/main" count="144" uniqueCount="132">
  <si>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</si>
  <si>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 в бюджеты городских округов</t>
  </si>
  <si>
    <t>ПРОЧИЕ БЕЗВОЗМЕЗДНЫЕ ПОСТУПЛЕНИЯ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</si>
  <si>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</si>
  <si>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</si>
  <si>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</si>
  <si>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</si>
  <si>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 xml:space="preserve">БЕЗВОЗМЕЗДНЫЕ ПОСТУПЛЕНИЯ </t>
  </si>
  <si>
    <t>Прочие неналоговые доходы</t>
  </si>
  <si>
    <t>Невыясненные поступления</t>
  </si>
  <si>
    <t>ПРОЧИЕ НЕНАЛОГОВЫЕ ДОХОДЫ</t>
  </si>
  <si>
    <t>ШТРАФЫ, САНКЦИИ, ВОЗМЕЩЕНИЕ УЩЕРБА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</si>
  <si>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</si>
  <si>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</si>
  <si>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квартир</t>
  </si>
  <si>
    <t>ДОХОДЫ ОТ ПРОДАЖИ МАТЕРИАЛЬНЫХ И НЕМАТЕРИАЛЬНЫХ АКТИВОВ</t>
  </si>
  <si>
    <t>ПЛАТЕЖИ ПРИ ПОЛЬЗОВАНИИ ПРИРОДНЫМИ РЕСУРСАМИ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</si>
  <si>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</si>
  <si>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</si>
  <si>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</si>
  <si>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</si>
  <si>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ОТ ИСПОЛЬЗОВАНИЯ ИМУЩЕСТВА, НАХОДЯЩЕГОСЯ В ГОСУДАРСТВЕННОЙ И МУНИЦИПАЛЬНОЙ СОБСТВЕННОСТИ</t>
  </si>
  <si>
    <t>ЗАДОЛЖЕННОСТЬ И ПЕРЕРАСЧЕТЫ ПО ОТМЕНЕННЫМ НАЛОГАМ, СБОРАМ И ИНЫМ ОБЯЗАТЕЛЬНЫМ ПЛАТЕЖАМ</t>
  </si>
  <si>
    <t>ГОСУДАРСТВЕННАЯ ПОШЛИНА</t>
  </si>
  <si>
    <t>Земельный налог</t>
  </si>
  <si>
    <t>Налог на имущество физических лиц</t>
  </si>
  <si>
    <t>НАЛОГИ НА ИМУЩЕСТВО</t>
  </si>
  <si>
    <t>Налог, взимаемый в связи с применением патентной системы налогообложения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</si>
  <si>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</si>
  <si>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</si>
  <si>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</si>
  <si>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>НАЛОГИ НА СОВОКУПНЫЙ ДОХОД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</si>
  <si>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</si>
  <si>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</si>
  <si>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Налог на доходы физических лиц</t>
  </si>
  <si>
    <t>НАЛОГИ НА ПРИБЫЛЬ, ДОХОДЫ</t>
  </si>
  <si>
    <t xml:space="preserve">НАЛОГОВЫЕ И НЕНАЛОГОВЫЕ ДОХОДЫ </t>
  </si>
  <si>
    <t>ВСЕГО</t>
  </si>
  <si>
    <t>ДОХОДЫ ОТ ОКАЗАНИЯ ПЛАТНЫХ УСЛУГ И КОМПЕНСАЦИИ ЗАТРАТ ГОСУДАРСТВА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</si>
  <si>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</si>
  <si>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</si>
  <si>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Транспортный налог</t>
  </si>
  <si>
    <t>Приложение 2 к Пояснительной записке</t>
  </si>
  <si>
    <t>Код классификации доходов бюджета</t>
  </si>
  <si>
    <t>Наименование кода классификации доходов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</si>
  <si>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</si>
  <si>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</si>
  <si>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</si>
  <si>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</si>
  <si>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</si>
  <si>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</si>
  <si>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</si>
  <si>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</si>
  <si>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</si>
  <si>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</si>
  <si>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</si>
  <si>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</si>
  <si>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000 1 06 04000 02 0000 110</t>
  </si>
  <si>
    <t>000 1 06 06000 00 0000 110</t>
  </si>
  <si>
    <t>000 1 08 00000 00 0000 000</t>
  </si>
  <si>
    <t>000 1 09 00000 00 0000 000</t>
  </si>
  <si>
    <t>000 1 11 00000 00 0000 000</t>
  </si>
  <si>
    <t xml:space="preserve"> 000 1 11 01000 00 0000 120</t>
  </si>
  <si>
    <t>000 1 11 05000 00 0000 120</t>
  </si>
  <si>
    <t>000 1 11 07000 00 0000 120</t>
  </si>
  <si>
    <t xml:space="preserve">000 1 11 09000 00 0000 120 </t>
  </si>
  <si>
    <t>000 1 12 00000 00 0000 000</t>
  </si>
  <si>
    <t>000 1 13 00000 00 0000 000</t>
  </si>
  <si>
    <t>000 1 14 00000 00 0000 000</t>
  </si>
  <si>
    <t>000 1 14 01000 00 0000 410</t>
  </si>
  <si>
    <t>000 1 14 02000 00 0000 000</t>
  </si>
  <si>
    <t>000 1 14 06000 00 0000 430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</si>
  <si>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</si>
  <si>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</si>
  <si>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</si>
  <si>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</si>
  <si>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</si>
  <si>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</si>
  <si>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000 2 02 10000 00 0000 150</t>
  </si>
  <si>
    <t>000 2 02 20000 00 0000 150</t>
  </si>
  <si>
    <t>000 2 02 30000 00  0000 150</t>
  </si>
  <si>
    <t>000 2 02 40000 00  0000 150</t>
  </si>
  <si>
    <t>000 2 07 00000 00 0000 000</t>
  </si>
  <si>
    <t>000 2 07 04000 04 0000 150</t>
  </si>
  <si>
    <t>000 2 19 00000 00 0000 000</t>
  </si>
  <si>
    <t>000 2 19 00000 04 0000 150</t>
  </si>
  <si>
    <t>Причины отклонения фактических значений от первоначально утвержденного плана,  5% и более</t>
  </si>
  <si>
    <t>Причины отклонения фактических значений от уточненного плана,  5% и более)</t>
  </si>
  <si>
    <t xml:space="preserve">Возврат в бюджет автономного округа не использованных остатков межбюджетных трансфертов </t>
  </si>
  <si>
    <t>Утонченный план на год</t>
  </si>
  <si>
    <t>Возврат неверно уплаченных в предыдущие периоды платежей за негативное воздействие на окружающую среду, администрируемых Росприроднадзором</t>
  </si>
  <si>
    <t xml:space="preserve">000 2 07 00 000 00 0000 000 </t>
  </si>
  <si>
    <t xml:space="preserve">000 2 07 04 000 04 0000 150 </t>
  </si>
  <si>
    <t xml:space="preserve">000 2 07 04 050 04 0000 150 </t>
  </si>
  <si>
    <t>Рост фонда оплаты труда</t>
  </si>
  <si>
    <t>Увеличение количества проведенных аукционов</t>
  </si>
  <si>
    <t>В связи с перечислением в доход бюджета дивидендов от ООО</t>
  </si>
  <si>
    <t>Досрочная оплата по договорам найма жилого помещения, поступление задолженности прошлых лет.</t>
  </si>
  <si>
    <t>В плане по доходам бюджета города объем дотаций сформирован в соответствии  с доведенными уведомлениями Департамента финансов ХМАО-Югры.</t>
  </si>
  <si>
    <t>В плане по доходам бюджета города объем субсидий сформирован в соответствии  с доведенными уведомлениями Департамента финансов ХМАО-Югры.</t>
  </si>
  <si>
    <t>В плане по доходам бюджета города объем иных межбюджетных трансфертов сформирован в соответствии  с доведенными уведомлениями Департамента финансов ХМАО-Югры.</t>
  </si>
  <si>
    <t>Увеличение ставок по акцизам в соответствии с Налоговым кодексом РФ</t>
  </si>
  <si>
    <t>Первоначально утвержденный план на 2024 год (РД от 22.12.2023 № 215-VII РД)</t>
  </si>
  <si>
    <t xml:space="preserve">Анализ исполнения доходной части бюджета города Ханты-Мансийска за 2024 год в сопоставлении с первоначально утверждёнными показателями, уточненными показателями, тыс. рублей
</t>
  </si>
  <si>
    <t>Исполнено за  2024 год</t>
  </si>
  <si>
    <t xml:space="preserve">000 1 17 15 020 04 0000 150 </t>
  </si>
  <si>
    <t>Инициативные платежи, зачисляемые в бюджеты городских округов</t>
  </si>
  <si>
    <t xml:space="preserve">000 2 18 00 000 00 0000 000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</si>
  <si>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</si>
  <si>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000 2 18 00 000 04 0000 150 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</si>
  <si>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</si>
  <si>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Отклонение  от первоначально утвержденного плана на 2024 год</t>
  </si>
  <si>
    <t>% исполнения к первоначально утвержденному плану 2024 года</t>
  </si>
  <si>
    <t>Отклонение от уточненного плана на 2024 год</t>
  </si>
  <si>
    <t>% исполнения к уточненному плану 2024 года</t>
  </si>
  <si>
    <t>Возврат ошибочно поступивших платежей по искам о возмещении вреда, причиненного окружающей среде,  администрируемых Росприроднадзором.</t>
  </si>
  <si>
    <t>В январе 2024 года уточнение невыясненных поступлений по договорам купли-продажи.</t>
  </si>
  <si>
    <t xml:space="preserve">Поступление пожертвования от организации </t>
  </si>
  <si>
    <t>Рост налогооблагаемой базы в 2024 году</t>
  </si>
  <si>
    <t xml:space="preserve">Увеличение количества дел рассматриваемых  Арбитражным судом. </t>
  </si>
  <si>
    <t>Несвоевременная оплата по договорам аренды земельных участков</t>
  </si>
  <si>
    <t>Перечисление в доход бюджета части прибыли  муниципальных предприятий в меньшем объеме, чем было запланировано</t>
  </si>
  <si>
    <t>Поступление в декабре 2024 года платы за размещение отходов производства</t>
  </si>
  <si>
    <t>Произведен возврат остатка неиспользованного Капитального гранта по Концессионному соглашению</t>
  </si>
  <si>
    <t>Поступление по договору за предоставление права на размещение и эксплуатацию нестационарного торгового объекта по договору за 2020 год</t>
  </si>
  <si>
    <t xml:space="preserve">Реализован инициативный проект «Благоустройство общественного пространства Эко-парк «ЛесОк», 2 этап» </t>
  </si>
  <si>
    <t>ЕНВД отменен с 01.01.2021. В 2024 году произведены перерасчеты по отмененному налогу.</t>
  </si>
  <si>
    <t>Рост налоговой базы по налогу</t>
  </si>
  <si>
    <t>В  2024 году налогоплательщиками предоставлены расчеты к уменьшению суммы налога за период  2022-2024 гг.</t>
  </si>
  <si>
    <t xml:space="preserve">Досрочная выплата по заключенным договорам купли-продажи имущества, договорам мены жилых помещений </t>
  </si>
  <si>
    <t xml:space="preserve">Досрочная выплата по  заключенным договорам купли-продажи имущества, договорам мены жилых помещений </t>
  </si>
  <si>
    <t>Возврат межбюджетного трансферта на обеспечение выплат ежемесячного денежного вознаграждения за классное руководство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</si>
</sst>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0" applyFont="1" applyAlignment="1"/>
    <xf numFmtId="0" fontId="1" fillId="2" borderId="0" xfId="1" applyFill="1"/>
    <xf numFmtId="0" fontId="1" fillId="0" borderId="0" xfId="1" applyAlignment="1">
      <alignment wrapText="1"/>
    </xf>
    <xf numFmtId="0" fontId="1" fillId="0" borderId="0" xfId="1"/>
    <xf numFmtId="0" fontId="0" fillId="0" borderId="0" xfId="0" applyAlignment="1">
      <alignment horizontal="center" vertical="top" wrapText="1"/>
    </xf>
    <xf numFmtId="0" fontId="3" fillId="2" borderId="1" xfId="6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top" wrapText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164" fontId="8" fillId="2" borderId="1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10" fillId="0" borderId="3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2" fontId="6" fillId="0" borderId="0" xfId="1" applyNumberFormat="1" applyFont="1" applyFill="1" applyAlignment="1" applyProtection="1">
      <protection hidden="1"/>
    </xf>
    <xf numFmtId="2" fontId="9" fillId="0" borderId="0" xfId="0" applyNumberFormat="1" applyFont="1" applyFill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right" vertical="center"/>
    </xf>
    <xf numFmtId="2" fontId="1" fillId="0" borderId="0" xfId="1" applyNumberFormat="1" applyFont="1" applyFill="1"/>
    <xf numFmtId="2" fontId="5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top" wrapText="1"/>
    </xf>
    <xf numFmtId="2" fontId="0" fillId="0" borderId="0" xfId="0" applyNumberFormat="1" applyFill="1" applyAlignment="1">
      <alignment horizontal="center" vertical="top" wrapText="1"/>
    </xf>
    <xf numFmtId="2" fontId="1" fillId="0" borderId="0" xfId="1" applyNumberFormat="1" applyFill="1" applyAlignment="1">
      <alignment wrapText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0" fillId="0" borderId="0" xfId="0" applyAlignment="1">
      <alignment horizontal="center" vertical="top" wrapText="1"/>
    </xf>
    <xf numFmtId="0" fontId="6" fillId="0" borderId="0" xfId="1" applyFont="1" applyAlignment="1" applyProtection="1">
      <alignment horizontal="right"/>
      <protection hidden="1"/>
    </xf>
    <xf numFmtId="0" fontId="0" fillId="0" borderId="0" xfId="0" applyAlignment="1"/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  <cellStyle name="Обычный 2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zoomScaleNormal="100" workbookViewId="0">
      <pane ySplit="8" topLeftCell="A45" activePane="bottomLeft" state="frozen"/>
      <selection activeCell="B1" sqref="B1"/>
      <selection pane="bottomLeft" activeCell="O53" sqref="O53"/>
    </sheetView>
  </sheetViews>
  <sheetFormatPr defaultColWidth="9.140625" defaultRowHeight="12.75" x14ac:dyDescent="0.2"/>
  <cols>
    <col min="1" max="1" width="21.7109375" style="3" customWidth="1"/>
    <col min="2" max="2" width="35.7109375" style="3" customWidth="1"/>
    <col min="3" max="3" width="14.7109375" style="3" customWidth="1"/>
    <col min="4" max="4" width="14.140625" style="3" customWidth="1"/>
    <col min="5" max="5" width="14" style="3" customWidth="1"/>
    <col min="6" max="6" width="13" style="3" customWidth="1"/>
    <col min="7" max="7" width="12.85546875" style="37" bestFit="1" customWidth="1"/>
    <col min="8" max="8" width="13" style="3" customWidth="1"/>
    <col min="9" max="9" width="12.42578125" style="41" customWidth="1"/>
    <col min="10" max="10" width="17" style="41" customWidth="1"/>
    <col min="11" max="11" width="19.140625" style="7" customWidth="1"/>
    <col min="12" max="229" width="9.140625" style="8" customWidth="1"/>
    <col min="230" max="16384" width="9.140625" style="8"/>
  </cols>
  <sheetData>
    <row r="1" spans="1:11" ht="16.5" customHeight="1" x14ac:dyDescent="0.3">
      <c r="A1" s="1"/>
      <c r="B1" s="1"/>
      <c r="C1" s="4"/>
      <c r="D1" s="2"/>
      <c r="E1" s="2"/>
      <c r="F1" s="45" t="s">
        <v>42</v>
      </c>
      <c r="G1" s="46"/>
      <c r="H1" s="46"/>
      <c r="I1" s="46"/>
      <c r="J1" s="46"/>
      <c r="K1" s="46"/>
    </row>
    <row r="2" spans="1:11" ht="16.5" customHeight="1" x14ac:dyDescent="0.3">
      <c r="A2" s="1"/>
      <c r="B2" s="1"/>
      <c r="C2" s="4"/>
      <c r="D2" s="2"/>
      <c r="E2" s="2"/>
      <c r="F2" s="2"/>
      <c r="G2" s="34"/>
      <c r="H2" s="5"/>
      <c r="I2" s="38"/>
      <c r="J2" s="38"/>
    </row>
    <row r="3" spans="1:11" ht="16.5" customHeight="1" x14ac:dyDescent="0.2">
      <c r="A3" s="8"/>
      <c r="B3" s="43" t="s">
        <v>103</v>
      </c>
      <c r="C3" s="43"/>
      <c r="D3" s="43"/>
      <c r="E3" s="43"/>
      <c r="F3" s="43"/>
      <c r="G3" s="43"/>
      <c r="H3" s="43"/>
      <c r="I3" s="43"/>
      <c r="J3" s="28"/>
    </row>
    <row r="4" spans="1:11" ht="12.75" customHeight="1" x14ac:dyDescent="0.2">
      <c r="A4" s="8"/>
      <c r="B4" s="43"/>
      <c r="C4" s="43"/>
      <c r="D4" s="43"/>
      <c r="E4" s="43"/>
      <c r="F4" s="43"/>
      <c r="G4" s="43"/>
      <c r="H4" s="43"/>
      <c r="I4" s="43"/>
      <c r="J4" s="28"/>
    </row>
    <row r="5" spans="1:11" ht="12.75" customHeight="1" x14ac:dyDescent="0.2">
      <c r="A5" s="8"/>
      <c r="B5" s="44"/>
      <c r="C5" s="44"/>
      <c r="D5" s="44"/>
      <c r="E5" s="44"/>
      <c r="F5" s="44"/>
      <c r="G5" s="44"/>
      <c r="H5" s="44"/>
      <c r="I5" s="44"/>
      <c r="J5" s="39"/>
    </row>
    <row r="6" spans="1:11" ht="12.75" customHeight="1" x14ac:dyDescent="0.2">
      <c r="A6" s="13"/>
      <c r="B6" s="9"/>
      <c r="C6" s="9"/>
      <c r="D6" s="9"/>
      <c r="E6" s="9"/>
      <c r="F6" s="9"/>
      <c r="G6" s="35"/>
      <c r="H6" s="9"/>
      <c r="I6" s="40"/>
      <c r="J6" s="40"/>
    </row>
    <row r="8" spans="1:11" ht="67.5" x14ac:dyDescent="0.2">
      <c r="A8" s="10" t="s">
        <v>43</v>
      </c>
      <c r="B8" s="10" t="s">
        <v>44</v>
      </c>
      <c r="C8" s="14" t="s">
        <v>102</v>
      </c>
      <c r="D8" s="14" t="s">
        <v>89</v>
      </c>
      <c r="E8" s="14" t="s">
        <v>104</v>
      </c>
      <c r="F8" s="15" t="s">
        <v>111</v>
      </c>
      <c r="G8" s="16" t="s">
        <v>112</v>
      </c>
      <c r="H8" s="15" t="s">
        <v>113</v>
      </c>
      <c r="I8" s="16" t="s">
        <v>114</v>
      </c>
      <c r="J8" s="42" t="s">
        <v>86</v>
      </c>
      <c r="K8" s="15" t="s">
        <v>87</v>
      </c>
    </row>
    <row r="9" spans="1:11" s="6" customFormat="1" ht="25.5" x14ac:dyDescent="0.2">
      <c r="A9" s="11" t="s">
        <v>45</v>
      </c>
      <c r="B9" s="12" t="s">
        <v>36</v>
      </c>
      <c r="C9" s="19">
        <f>C10+C12+C14+C19+C23+C24+C25+C30+C31+C32+C36+C37</f>
        <v>5409340.0999999996</v>
      </c>
      <c r="D9" s="19">
        <f>D10+D12+D14+D19+D23+D24+D25+D30+D31+D32+D36+D37</f>
        <v>6135458.6000000015</v>
      </c>
      <c r="E9" s="19">
        <f>E10+E12+E14+E19+E23+E24+E25+E30+E31+E32+E36+E37</f>
        <v>6396181.2999999998</v>
      </c>
      <c r="F9" s="19">
        <f>E9-C9</f>
        <v>986841.20000000019</v>
      </c>
      <c r="G9" s="36">
        <f>E9/C9*100</f>
        <v>118.24328257711142</v>
      </c>
      <c r="H9" s="19">
        <f>E9-D9</f>
        <v>260722.69999999832</v>
      </c>
      <c r="I9" s="19">
        <f>E9/D9*100</f>
        <v>104.24944110942249</v>
      </c>
      <c r="J9" s="19"/>
      <c r="K9" s="17"/>
    </row>
    <row r="10" spans="1:11" s="6" customFormat="1" x14ac:dyDescent="0.2">
      <c r="A10" s="11" t="s">
        <v>46</v>
      </c>
      <c r="B10" s="12" t="s">
        <v>35</v>
      </c>
      <c r="C10" s="19">
        <f>C11</f>
        <v>4325773.0999999996</v>
      </c>
      <c r="D10" s="19">
        <f>D11</f>
        <v>4700775.5</v>
      </c>
      <c r="E10" s="19">
        <f>E11</f>
        <v>4939103.4000000004</v>
      </c>
      <c r="F10" s="19">
        <f t="shared" ref="F10:F56" si="0">E10-C10</f>
        <v>613330.30000000075</v>
      </c>
      <c r="G10" s="36">
        <f t="shared" ref="G10:G56" si="1">E10/C10*100</f>
        <v>114.17851296916153</v>
      </c>
      <c r="H10" s="19">
        <f t="shared" ref="H10:H56" si="2">E10-D10</f>
        <v>238327.90000000037</v>
      </c>
      <c r="I10" s="19">
        <f t="shared" ref="I10:I56" si="3">E10/D10*100</f>
        <v>105.06996983795547</v>
      </c>
      <c r="J10" s="19"/>
      <c r="K10" s="17"/>
    </row>
    <row r="11" spans="1:11" s="6" customFormat="1" ht="22.5" x14ac:dyDescent="0.2">
      <c r="A11" s="11" t="s">
        <v>47</v>
      </c>
      <c r="B11" s="12" t="s">
        <v>34</v>
      </c>
      <c r="C11" s="19">
        <v>4325773.0999999996</v>
      </c>
      <c r="D11" s="19">
        <v>4700775.5</v>
      </c>
      <c r="E11" s="19">
        <v>4939103.4000000004</v>
      </c>
      <c r="F11" s="19">
        <f t="shared" si="0"/>
        <v>613330.30000000075</v>
      </c>
      <c r="G11" s="36">
        <f t="shared" si="1"/>
        <v>114.17851296916153</v>
      </c>
      <c r="H11" s="19">
        <f t="shared" si="2"/>
        <v>238327.90000000037</v>
      </c>
      <c r="I11" s="19">
        <f t="shared" si="3"/>
        <v>105.06996983795547</v>
      </c>
      <c r="J11" s="24" t="s">
        <v>94</v>
      </c>
      <c r="K11" s="24" t="s">
        <v>94</v>
      </c>
    </row>
    <row r="12" spans="1:11" s="6" customFormat="1" ht="51" x14ac:dyDescent="0.2">
      <c r="A12" s="11" t="s">
        <v>48</v>
      </c>
      <c r="B12" s="12" t="s">
        <v>33</v>
      </c>
      <c r="C12" s="19">
        <v>38927.699999999997</v>
      </c>
      <c r="D12" s="19">
        <f>D13</f>
        <v>41048.699999999997</v>
      </c>
      <c r="E12" s="19">
        <f>E13</f>
        <v>41426.5</v>
      </c>
      <c r="F12" s="19">
        <f t="shared" si="0"/>
        <v>2498.8000000000029</v>
      </c>
      <c r="G12" s="36">
        <f t="shared" si="1"/>
        <v>106.41907947297169</v>
      </c>
      <c r="H12" s="19">
        <f t="shared" si="2"/>
        <v>377.80000000000291</v>
      </c>
      <c r="I12" s="19">
        <f t="shared" si="3"/>
        <v>100.9203701944276</v>
      </c>
      <c r="J12" s="19"/>
      <c r="K12" s="17"/>
    </row>
    <row r="13" spans="1:11" s="6" customFormat="1" ht="56.25" x14ac:dyDescent="0.2">
      <c r="A13" s="11" t="s">
        <v>49</v>
      </c>
      <c r="B13" s="12" t="s">
        <v>32</v>
      </c>
      <c r="C13" s="19">
        <v>38927.699999999997</v>
      </c>
      <c r="D13" s="19">
        <v>41048.699999999997</v>
      </c>
      <c r="E13" s="19">
        <v>41426.5</v>
      </c>
      <c r="F13" s="19">
        <f t="shared" si="0"/>
        <v>2498.8000000000029</v>
      </c>
      <c r="G13" s="36">
        <f t="shared" si="1"/>
        <v>106.41907947297169</v>
      </c>
      <c r="H13" s="19">
        <f t="shared" si="2"/>
        <v>377.80000000000291</v>
      </c>
      <c r="I13" s="19">
        <f t="shared" si="3"/>
        <v>100.9203701944276</v>
      </c>
      <c r="J13" s="27" t="s">
        <v>101</v>
      </c>
      <c r="K13" s="17"/>
    </row>
    <row r="14" spans="1:11" s="6" customFormat="1" x14ac:dyDescent="0.2">
      <c r="A14" s="11" t="s">
        <v>50</v>
      </c>
      <c r="B14" s="12" t="s">
        <v>31</v>
      </c>
      <c r="C14" s="19">
        <f>C15+C16+C17+C18</f>
        <v>636958</v>
      </c>
      <c r="D14" s="19">
        <f>D15+D16+D17+D18</f>
        <v>840405.7</v>
      </c>
      <c r="E14" s="19">
        <f>E15+E16+E17+E18</f>
        <v>842768.7</v>
      </c>
      <c r="F14" s="19">
        <f t="shared" si="0"/>
        <v>205810.69999999995</v>
      </c>
      <c r="G14" s="36">
        <f t="shared" si="1"/>
        <v>132.31150248525017</v>
      </c>
      <c r="H14" s="19">
        <f t="shared" si="2"/>
        <v>2363</v>
      </c>
      <c r="I14" s="19">
        <f t="shared" si="3"/>
        <v>100.28117372359564</v>
      </c>
      <c r="J14" s="19"/>
      <c r="K14" s="17"/>
    </row>
    <row r="15" spans="1:11" s="6" customFormat="1" ht="25.5" x14ac:dyDescent="0.2">
      <c r="A15" s="11" t="s">
        <v>51</v>
      </c>
      <c r="B15" s="12" t="s">
        <v>30</v>
      </c>
      <c r="C15" s="19">
        <v>605869</v>
      </c>
      <c r="D15" s="19">
        <v>807174</v>
      </c>
      <c r="E15" s="19">
        <v>810439.1</v>
      </c>
      <c r="F15" s="19">
        <f t="shared" si="0"/>
        <v>204570.09999999998</v>
      </c>
      <c r="G15" s="36">
        <f t="shared" si="1"/>
        <v>133.76474122293763</v>
      </c>
      <c r="H15" s="19">
        <f t="shared" si="2"/>
        <v>3265.0999999999767</v>
      </c>
      <c r="I15" s="19">
        <f t="shared" si="3"/>
        <v>100.40451005607216</v>
      </c>
      <c r="J15" s="24" t="s">
        <v>127</v>
      </c>
      <c r="K15" s="24"/>
    </row>
    <row r="16" spans="1:11" s="6" customFormat="1" ht="73.5" customHeight="1" x14ac:dyDescent="0.2">
      <c r="A16" s="11" t="s">
        <v>52</v>
      </c>
      <c r="B16" s="12" t="s">
        <v>29</v>
      </c>
      <c r="C16" s="20">
        <v>0</v>
      </c>
      <c r="D16" s="20">
        <v>263.60000000000002</v>
      </c>
      <c r="E16" s="20">
        <v>263.60000000000002</v>
      </c>
      <c r="F16" s="19">
        <f t="shared" si="0"/>
        <v>263.60000000000002</v>
      </c>
      <c r="G16" s="36"/>
      <c r="H16" s="19">
        <f t="shared" si="2"/>
        <v>0</v>
      </c>
      <c r="I16" s="19">
        <f t="shared" si="3"/>
        <v>100</v>
      </c>
      <c r="J16" s="30" t="s">
        <v>126</v>
      </c>
      <c r="K16" s="31"/>
    </row>
    <row r="17" spans="1:11" s="6" customFormat="1" ht="48.75" customHeight="1" x14ac:dyDescent="0.2">
      <c r="A17" s="11" t="s">
        <v>53</v>
      </c>
      <c r="B17" s="12" t="s">
        <v>28</v>
      </c>
      <c r="C17" s="20">
        <v>2400</v>
      </c>
      <c r="D17" s="20">
        <v>8769.1</v>
      </c>
      <c r="E17" s="20">
        <v>8784.2000000000007</v>
      </c>
      <c r="F17" s="19">
        <f t="shared" si="0"/>
        <v>6384.2000000000007</v>
      </c>
      <c r="G17" s="36">
        <f t="shared" si="1"/>
        <v>366.00833333333338</v>
      </c>
      <c r="H17" s="19">
        <f t="shared" si="2"/>
        <v>15.100000000000364</v>
      </c>
      <c r="I17" s="19">
        <f>E17/D17*100</f>
        <v>100.17219555028451</v>
      </c>
      <c r="J17" s="30" t="s">
        <v>118</v>
      </c>
      <c r="K17" s="31"/>
    </row>
    <row r="18" spans="1:11" s="6" customFormat="1" ht="78.75" x14ac:dyDescent="0.2">
      <c r="A18" s="11" t="s">
        <v>54</v>
      </c>
      <c r="B18" s="12" t="s">
        <v>27</v>
      </c>
      <c r="C18" s="19">
        <v>28689</v>
      </c>
      <c r="D18" s="19">
        <v>24199</v>
      </c>
      <c r="E18" s="19">
        <v>23281.8</v>
      </c>
      <c r="F18" s="19">
        <f t="shared" si="0"/>
        <v>-5407.2000000000007</v>
      </c>
      <c r="G18" s="36">
        <f t="shared" si="1"/>
        <v>81.152358046638085</v>
      </c>
      <c r="H18" s="19">
        <f t="shared" si="2"/>
        <v>-917.20000000000073</v>
      </c>
      <c r="I18" s="19">
        <f t="shared" si="3"/>
        <v>96.209760733914621</v>
      </c>
      <c r="J18" s="24" t="s">
        <v>128</v>
      </c>
      <c r="K18" s="31"/>
    </row>
    <row r="19" spans="1:11" s="6" customFormat="1" x14ac:dyDescent="0.2">
      <c r="A19" s="11" t="s">
        <v>55</v>
      </c>
      <c r="B19" s="12" t="s">
        <v>26</v>
      </c>
      <c r="C19" s="19">
        <f>C20+C21+C22</f>
        <v>155184</v>
      </c>
      <c r="D19" s="19">
        <f>D20+D21+D22</f>
        <v>172227</v>
      </c>
      <c r="E19" s="19">
        <f>E20+E21+E22</f>
        <v>177564.7</v>
      </c>
      <c r="F19" s="19">
        <f t="shared" si="0"/>
        <v>22380.700000000012</v>
      </c>
      <c r="G19" s="36">
        <f t="shared" si="1"/>
        <v>114.42204093205486</v>
      </c>
      <c r="H19" s="19">
        <f t="shared" si="2"/>
        <v>5337.7000000000116</v>
      </c>
      <c r="I19" s="19">
        <f t="shared" si="3"/>
        <v>103.09922369895546</v>
      </c>
      <c r="J19" s="24"/>
      <c r="K19" s="24"/>
    </row>
    <row r="20" spans="1:11" s="6" customFormat="1" ht="33.75" x14ac:dyDescent="0.2">
      <c r="A20" s="11" t="s">
        <v>56</v>
      </c>
      <c r="B20" s="12" t="s">
        <v>25</v>
      </c>
      <c r="C20" s="20">
        <v>38821</v>
      </c>
      <c r="D20" s="20">
        <v>51421</v>
      </c>
      <c r="E20" s="20">
        <v>53901.5</v>
      </c>
      <c r="F20" s="19">
        <f t="shared" si="0"/>
        <v>15080.5</v>
      </c>
      <c r="G20" s="36">
        <f>E20/C20*100</f>
        <v>138.84624301280235</v>
      </c>
      <c r="H20" s="19">
        <f t="shared" si="2"/>
        <v>2480.5</v>
      </c>
      <c r="I20" s="19">
        <f>E20/D20*100</f>
        <v>104.82390463040392</v>
      </c>
      <c r="J20" s="27" t="s">
        <v>118</v>
      </c>
      <c r="K20" s="24"/>
    </row>
    <row r="21" spans="1:11" s="6" customFormat="1" x14ac:dyDescent="0.2">
      <c r="A21" s="11" t="s">
        <v>57</v>
      </c>
      <c r="B21" s="12" t="s">
        <v>41</v>
      </c>
      <c r="C21" s="19">
        <v>41193</v>
      </c>
      <c r="D21" s="19">
        <v>39549</v>
      </c>
      <c r="E21" s="19">
        <v>40663.300000000003</v>
      </c>
      <c r="F21" s="19">
        <f t="shared" si="0"/>
        <v>-529.69999999999709</v>
      </c>
      <c r="G21" s="36">
        <f t="shared" si="1"/>
        <v>98.714101910518778</v>
      </c>
      <c r="H21" s="19">
        <f t="shared" si="2"/>
        <v>1114.3000000000029</v>
      </c>
      <c r="I21" s="19">
        <f t="shared" si="3"/>
        <v>102.8175175099244</v>
      </c>
      <c r="J21" s="27"/>
      <c r="K21" s="24"/>
    </row>
    <row r="22" spans="1:11" s="6" customFormat="1" ht="33.75" x14ac:dyDescent="0.2">
      <c r="A22" s="11" t="s">
        <v>58</v>
      </c>
      <c r="B22" s="12" t="s">
        <v>24</v>
      </c>
      <c r="C22" s="20">
        <v>75170</v>
      </c>
      <c r="D22" s="20">
        <v>81257</v>
      </c>
      <c r="E22" s="20">
        <v>82999.899999999994</v>
      </c>
      <c r="F22" s="19">
        <f t="shared" si="0"/>
        <v>7829.8999999999942</v>
      </c>
      <c r="G22" s="36">
        <f t="shared" si="1"/>
        <v>110.41625648529998</v>
      </c>
      <c r="H22" s="19">
        <f t="shared" si="2"/>
        <v>1742.8999999999942</v>
      </c>
      <c r="I22" s="19">
        <f t="shared" si="3"/>
        <v>102.14492289895023</v>
      </c>
      <c r="J22" s="27" t="s">
        <v>118</v>
      </c>
      <c r="K22" s="17"/>
    </row>
    <row r="23" spans="1:11" s="6" customFormat="1" ht="45" x14ac:dyDescent="0.2">
      <c r="A23" s="11" t="s">
        <v>59</v>
      </c>
      <c r="B23" s="12" t="s">
        <v>23</v>
      </c>
      <c r="C23" s="19">
        <v>37190</v>
      </c>
      <c r="D23" s="19">
        <v>64190</v>
      </c>
      <c r="E23" s="19">
        <v>68144.100000000006</v>
      </c>
      <c r="F23" s="19">
        <f t="shared" si="0"/>
        <v>30954.100000000006</v>
      </c>
      <c r="G23" s="36">
        <f t="shared" si="1"/>
        <v>183.23232051626783</v>
      </c>
      <c r="H23" s="19">
        <f t="shared" si="2"/>
        <v>3954.1000000000058</v>
      </c>
      <c r="I23" s="19">
        <f t="shared" si="3"/>
        <v>106.15999376849979</v>
      </c>
      <c r="J23" s="25" t="s">
        <v>119</v>
      </c>
      <c r="K23" s="25" t="s">
        <v>119</v>
      </c>
    </row>
    <row r="24" spans="1:11" s="6" customFormat="1" ht="51" x14ac:dyDescent="0.2">
      <c r="A24" s="11" t="s">
        <v>60</v>
      </c>
      <c r="B24" s="12" t="s">
        <v>22</v>
      </c>
      <c r="C24" s="26">
        <v>0</v>
      </c>
      <c r="D24" s="26">
        <v>0</v>
      </c>
      <c r="E24" s="26">
        <v>0</v>
      </c>
      <c r="F24" s="26">
        <f t="shared" si="0"/>
        <v>0</v>
      </c>
      <c r="G24" s="36">
        <v>0</v>
      </c>
      <c r="H24" s="26">
        <f t="shared" si="2"/>
        <v>0</v>
      </c>
      <c r="I24" s="19">
        <v>0</v>
      </c>
      <c r="J24" s="24"/>
      <c r="K24" s="25"/>
    </row>
    <row r="25" spans="1:11" s="6" customFormat="1" ht="51" x14ac:dyDescent="0.2">
      <c r="A25" s="11" t="s">
        <v>61</v>
      </c>
      <c r="B25" s="12" t="s">
        <v>21</v>
      </c>
      <c r="C25" s="19">
        <f>C26+C27+C28+C29</f>
        <v>149492</v>
      </c>
      <c r="D25" s="19">
        <f>D26+D27+D28+D29</f>
        <v>141950.19999999998</v>
      </c>
      <c r="E25" s="19">
        <f>E26+E27+E28+E29</f>
        <v>142860.70000000001</v>
      </c>
      <c r="F25" s="19">
        <f>E25-C25</f>
        <v>-6631.2999999999884</v>
      </c>
      <c r="G25" s="36">
        <f t="shared" si="1"/>
        <v>95.564110454071127</v>
      </c>
      <c r="H25" s="19">
        <f t="shared" si="2"/>
        <v>910.5000000000291</v>
      </c>
      <c r="I25" s="19">
        <f t="shared" si="3"/>
        <v>100.64142213255074</v>
      </c>
      <c r="J25" s="23"/>
      <c r="K25" s="23"/>
    </row>
    <row r="26" spans="1:11" s="6" customFormat="1" ht="88.5" customHeight="1" x14ac:dyDescent="0.2">
      <c r="A26" s="11" t="s">
        <v>62</v>
      </c>
      <c r="B26" s="12" t="s">
        <v>20</v>
      </c>
      <c r="C26" s="19">
        <v>250</v>
      </c>
      <c r="D26" s="19">
        <v>279.89999999999998</v>
      </c>
      <c r="E26" s="19">
        <v>279.89999999999998</v>
      </c>
      <c r="F26" s="19">
        <f t="shared" si="0"/>
        <v>29.899999999999977</v>
      </c>
      <c r="G26" s="36">
        <f t="shared" si="1"/>
        <v>111.96</v>
      </c>
      <c r="H26" s="19">
        <f>E26-D26</f>
        <v>0</v>
      </c>
      <c r="I26" s="19">
        <f t="shared" si="3"/>
        <v>100</v>
      </c>
      <c r="J26" s="25" t="s">
        <v>96</v>
      </c>
      <c r="K26" s="17"/>
    </row>
    <row r="27" spans="1:11" s="6" customFormat="1" ht="114" customHeight="1" x14ac:dyDescent="0.2">
      <c r="A27" s="18" t="s">
        <v>63</v>
      </c>
      <c r="B27" s="22" t="s">
        <v>19</v>
      </c>
      <c r="C27" s="21">
        <v>130000</v>
      </c>
      <c r="D27" s="19">
        <f>120000+23</f>
        <v>120023</v>
      </c>
      <c r="E27" s="19">
        <f>120172.3+23.3</f>
        <v>120195.6</v>
      </c>
      <c r="F27" s="19">
        <f t="shared" si="0"/>
        <v>-9804.3999999999942</v>
      </c>
      <c r="G27" s="36">
        <f t="shared" si="1"/>
        <v>92.458153846153849</v>
      </c>
      <c r="H27" s="19">
        <f t="shared" si="2"/>
        <v>172.60000000000582</v>
      </c>
      <c r="I27" s="19">
        <f t="shared" si="3"/>
        <v>100.14380577056066</v>
      </c>
      <c r="J27" s="24" t="s">
        <v>120</v>
      </c>
      <c r="K27" s="25"/>
    </row>
    <row r="28" spans="1:11" s="6" customFormat="1" ht="78.75" x14ac:dyDescent="0.2">
      <c r="A28" s="11" t="s">
        <v>64</v>
      </c>
      <c r="B28" s="12" t="s">
        <v>18</v>
      </c>
      <c r="C28" s="21">
        <v>462</v>
      </c>
      <c r="D28" s="19">
        <v>356.7</v>
      </c>
      <c r="E28" s="19">
        <v>356.7</v>
      </c>
      <c r="F28" s="19">
        <f t="shared" si="0"/>
        <v>-105.30000000000001</v>
      </c>
      <c r="G28" s="36">
        <f t="shared" si="1"/>
        <v>77.20779220779221</v>
      </c>
      <c r="H28" s="19">
        <f t="shared" si="2"/>
        <v>0</v>
      </c>
      <c r="I28" s="19">
        <f t="shared" si="3"/>
        <v>100</v>
      </c>
      <c r="J28" s="25" t="s">
        <v>121</v>
      </c>
      <c r="K28" s="23"/>
    </row>
    <row r="29" spans="1:11" s="6" customFormat="1" ht="110.25" customHeight="1" x14ac:dyDescent="0.2">
      <c r="A29" s="11" t="s">
        <v>65</v>
      </c>
      <c r="B29" s="12" t="s">
        <v>17</v>
      </c>
      <c r="C29" s="19">
        <v>18780</v>
      </c>
      <c r="D29" s="19">
        <v>21290.6</v>
      </c>
      <c r="E29" s="19">
        <v>22028.5</v>
      </c>
      <c r="F29" s="19">
        <f t="shared" si="0"/>
        <v>3248.5</v>
      </c>
      <c r="G29" s="36">
        <f t="shared" si="1"/>
        <v>117.29765708200213</v>
      </c>
      <c r="H29" s="19">
        <f t="shared" si="2"/>
        <v>737.90000000000146</v>
      </c>
      <c r="I29" s="19">
        <f t="shared" si="3"/>
        <v>103.46584877833411</v>
      </c>
      <c r="J29" s="24" t="s">
        <v>97</v>
      </c>
      <c r="K29" s="24"/>
    </row>
    <row r="30" spans="1:11" s="6" customFormat="1" ht="105.75" customHeight="1" x14ac:dyDescent="0.2">
      <c r="A30" s="11" t="s">
        <v>66</v>
      </c>
      <c r="B30" s="12" t="s">
        <v>16</v>
      </c>
      <c r="C30" s="20">
        <v>679.8</v>
      </c>
      <c r="D30" s="20">
        <v>5739.2</v>
      </c>
      <c r="E30" s="20">
        <v>6176.8</v>
      </c>
      <c r="F30" s="19">
        <f t="shared" si="0"/>
        <v>5497</v>
      </c>
      <c r="G30" s="36">
        <f t="shared" si="1"/>
        <v>908.62018240659029</v>
      </c>
      <c r="H30" s="19">
        <f t="shared" si="2"/>
        <v>437.60000000000036</v>
      </c>
      <c r="I30" s="19">
        <f>E30/D30*100</f>
        <v>107.62475606356287</v>
      </c>
      <c r="J30" s="30" t="s">
        <v>90</v>
      </c>
      <c r="K30" s="31" t="s">
        <v>122</v>
      </c>
    </row>
    <row r="31" spans="1:11" s="6" customFormat="1" ht="67.5" x14ac:dyDescent="0.2">
      <c r="A31" s="11" t="s">
        <v>67</v>
      </c>
      <c r="B31" s="12" t="s">
        <v>38</v>
      </c>
      <c r="C31" s="20">
        <v>250</v>
      </c>
      <c r="D31" s="20">
        <v>86481.4</v>
      </c>
      <c r="E31" s="20">
        <v>87845.1</v>
      </c>
      <c r="F31" s="19">
        <v>3089.8</v>
      </c>
      <c r="G31" s="36">
        <f>E31/C31*100</f>
        <v>35138.04</v>
      </c>
      <c r="H31" s="19">
        <f t="shared" si="2"/>
        <v>1363.7000000000116</v>
      </c>
      <c r="I31" s="19">
        <f t="shared" si="3"/>
        <v>101.57687086471773</v>
      </c>
      <c r="J31" s="31" t="s">
        <v>123</v>
      </c>
      <c r="K31" s="29"/>
    </row>
    <row r="32" spans="1:11" s="6" customFormat="1" ht="38.25" x14ac:dyDescent="0.2">
      <c r="A32" s="11" t="s">
        <v>68</v>
      </c>
      <c r="B32" s="12" t="s">
        <v>15</v>
      </c>
      <c r="C32" s="19">
        <f>C33+C34+C35</f>
        <v>53080</v>
      </c>
      <c r="D32" s="19">
        <f>D33+D34+D35</f>
        <v>102516</v>
      </c>
      <c r="E32" s="19">
        <f>E33+E34+E35</f>
        <v>107572.9</v>
      </c>
      <c r="F32" s="19">
        <f t="shared" si="0"/>
        <v>54492.899999999994</v>
      </c>
      <c r="G32" s="36">
        <f t="shared" si="1"/>
        <v>202.66183119819141</v>
      </c>
      <c r="H32" s="19">
        <f t="shared" si="2"/>
        <v>5056.8999999999942</v>
      </c>
      <c r="I32" s="19">
        <f t="shared" si="3"/>
        <v>104.93279097896912</v>
      </c>
      <c r="J32" s="19"/>
      <c r="K32" s="17"/>
    </row>
    <row r="33" spans="1:11" s="6" customFormat="1" ht="67.5" x14ac:dyDescent="0.2">
      <c r="A33" s="11" t="s">
        <v>69</v>
      </c>
      <c r="B33" s="12" t="s">
        <v>14</v>
      </c>
      <c r="C33" s="19">
        <v>49080</v>
      </c>
      <c r="D33" s="19">
        <v>76600</v>
      </c>
      <c r="E33" s="19">
        <v>80848.899999999994</v>
      </c>
      <c r="F33" s="19">
        <f t="shared" si="0"/>
        <v>31768.899999999994</v>
      </c>
      <c r="G33" s="36">
        <f t="shared" si="1"/>
        <v>164.72881010594946</v>
      </c>
      <c r="H33" s="19">
        <f t="shared" si="2"/>
        <v>4248.8999999999942</v>
      </c>
      <c r="I33" s="19">
        <f t="shared" si="3"/>
        <v>105.54686684073107</v>
      </c>
      <c r="J33" s="24" t="s">
        <v>129</v>
      </c>
      <c r="K33" s="24" t="s">
        <v>130</v>
      </c>
    </row>
    <row r="34" spans="1:11" s="6" customFormat="1" ht="102" hidden="1" x14ac:dyDescent="0.2">
      <c r="A34" s="11" t="s">
        <v>70</v>
      </c>
      <c r="B34" s="12" t="s">
        <v>13</v>
      </c>
      <c r="C34" s="19">
        <v>0</v>
      </c>
      <c r="D34" s="19">
        <v>0</v>
      </c>
      <c r="E34" s="19">
        <v>0</v>
      </c>
      <c r="F34" s="19">
        <f t="shared" si="0"/>
        <v>0</v>
      </c>
      <c r="G34" s="36"/>
      <c r="H34" s="19">
        <f t="shared" si="2"/>
        <v>0</v>
      </c>
      <c r="I34" s="19"/>
      <c r="J34" s="24"/>
      <c r="K34" s="17"/>
    </row>
    <row r="35" spans="1:11" s="6" customFormat="1" ht="38.25" customHeight="1" x14ac:dyDescent="0.2">
      <c r="A35" s="11" t="s">
        <v>71</v>
      </c>
      <c r="B35" s="12" t="s">
        <v>12</v>
      </c>
      <c r="C35" s="19">
        <v>4000</v>
      </c>
      <c r="D35" s="19">
        <v>25916</v>
      </c>
      <c r="E35" s="19">
        <v>26724</v>
      </c>
      <c r="F35" s="19">
        <f t="shared" si="0"/>
        <v>22724</v>
      </c>
      <c r="G35" s="36">
        <f t="shared" si="1"/>
        <v>668.1</v>
      </c>
      <c r="H35" s="19">
        <f t="shared" si="2"/>
        <v>808</v>
      </c>
      <c r="I35" s="19">
        <f t="shared" si="3"/>
        <v>103.1177650872048</v>
      </c>
      <c r="J35" s="24" t="s">
        <v>95</v>
      </c>
      <c r="K35" s="17"/>
    </row>
    <row r="36" spans="1:11" s="6" customFormat="1" ht="90" x14ac:dyDescent="0.2">
      <c r="A36" s="11" t="s">
        <v>72</v>
      </c>
      <c r="B36" s="12" t="s">
        <v>11</v>
      </c>
      <c r="C36" s="19">
        <v>11745.5</v>
      </c>
      <c r="D36" s="19">
        <v>-21351.5</v>
      </c>
      <c r="E36" s="19">
        <v>-18570.900000000001</v>
      </c>
      <c r="F36" s="19">
        <f>E36-C36</f>
        <v>-30316.400000000001</v>
      </c>
      <c r="G36" s="36">
        <f t="shared" si="1"/>
        <v>-158.11076582520965</v>
      </c>
      <c r="H36" s="19">
        <f t="shared" si="2"/>
        <v>2780.5999999999985</v>
      </c>
      <c r="I36" s="19">
        <f t="shared" si="3"/>
        <v>86.977027375125886</v>
      </c>
      <c r="J36" s="24" t="s">
        <v>115</v>
      </c>
      <c r="K36" s="24" t="s">
        <v>115</v>
      </c>
    </row>
    <row r="37" spans="1:11" s="6" customFormat="1" x14ac:dyDescent="0.2">
      <c r="A37" s="11" t="s">
        <v>73</v>
      </c>
      <c r="B37" s="12" t="s">
        <v>10</v>
      </c>
      <c r="C37" s="19">
        <f>C38+C39+C40</f>
        <v>60</v>
      </c>
      <c r="D37" s="19">
        <f>D38+D39+D40</f>
        <v>1476.4</v>
      </c>
      <c r="E37" s="19">
        <f>E38+E39+E40</f>
        <v>1289.3000000000002</v>
      </c>
      <c r="F37" s="19">
        <f t="shared" si="0"/>
        <v>1229.3000000000002</v>
      </c>
      <c r="G37" s="36">
        <f t="shared" si="1"/>
        <v>2148.8333333333335</v>
      </c>
      <c r="H37" s="19">
        <f t="shared" si="2"/>
        <v>-187.09999999999991</v>
      </c>
      <c r="I37" s="19">
        <f t="shared" si="3"/>
        <v>87.327282579246827</v>
      </c>
      <c r="J37" s="19"/>
      <c r="K37" s="17"/>
    </row>
    <row r="38" spans="1:11" s="6" customFormat="1" ht="67.5" x14ac:dyDescent="0.2">
      <c r="A38" s="11" t="s">
        <v>74</v>
      </c>
      <c r="B38" s="12" t="s">
        <v>9</v>
      </c>
      <c r="C38" s="19">
        <v>0</v>
      </c>
      <c r="D38" s="19">
        <v>0</v>
      </c>
      <c r="E38" s="19">
        <v>-209.4</v>
      </c>
      <c r="F38" s="19">
        <f>E38-C38</f>
        <v>-209.4</v>
      </c>
      <c r="G38" s="36"/>
      <c r="H38" s="19">
        <f t="shared" si="2"/>
        <v>-209.4</v>
      </c>
      <c r="I38" s="19"/>
      <c r="J38" s="31" t="s">
        <v>116</v>
      </c>
      <c r="K38" s="29" t="s">
        <v>116</v>
      </c>
    </row>
    <row r="39" spans="1:11" s="6" customFormat="1" ht="90" x14ac:dyDescent="0.2">
      <c r="A39" s="11" t="s">
        <v>75</v>
      </c>
      <c r="B39" s="12" t="s">
        <v>8</v>
      </c>
      <c r="C39" s="19">
        <v>60</v>
      </c>
      <c r="D39" s="19">
        <v>766.4</v>
      </c>
      <c r="E39" s="19">
        <v>788.7</v>
      </c>
      <c r="F39" s="19">
        <f t="shared" si="0"/>
        <v>728.7</v>
      </c>
      <c r="G39" s="36">
        <f t="shared" si="1"/>
        <v>1314.5000000000002</v>
      </c>
      <c r="H39" s="19">
        <f t="shared" si="2"/>
        <v>22.300000000000068</v>
      </c>
      <c r="I39" s="19">
        <f t="shared" si="3"/>
        <v>102.90970772442589</v>
      </c>
      <c r="J39" s="24" t="s">
        <v>124</v>
      </c>
      <c r="K39" s="25"/>
    </row>
    <row r="40" spans="1:11" s="6" customFormat="1" ht="67.5" x14ac:dyDescent="0.2">
      <c r="A40" s="11" t="s">
        <v>105</v>
      </c>
      <c r="B40" s="12" t="s">
        <v>106</v>
      </c>
      <c r="C40" s="19">
        <v>0</v>
      </c>
      <c r="D40" s="19">
        <v>710</v>
      </c>
      <c r="E40" s="19">
        <v>710</v>
      </c>
      <c r="F40" s="19">
        <f t="shared" si="0"/>
        <v>710</v>
      </c>
      <c r="G40" s="36"/>
      <c r="H40" s="19">
        <f t="shared" si="2"/>
        <v>0</v>
      </c>
      <c r="I40" s="19">
        <f t="shared" si="3"/>
        <v>100</v>
      </c>
      <c r="J40" s="25" t="s">
        <v>125</v>
      </c>
      <c r="K40" s="25"/>
    </row>
    <row r="41" spans="1:11" s="6" customFormat="1" x14ac:dyDescent="0.2">
      <c r="A41" s="11" t="s">
        <v>76</v>
      </c>
      <c r="B41" s="12" t="s">
        <v>7</v>
      </c>
      <c r="C41" s="19">
        <f>C42+C49+C52+C54</f>
        <v>8227492.8999999994</v>
      </c>
      <c r="D41" s="19">
        <f t="shared" ref="D41:E41" si="4">D42+D49+D52+D54</f>
        <v>11450079.1</v>
      </c>
      <c r="E41" s="19">
        <f t="shared" si="4"/>
        <v>11006657.400000002</v>
      </c>
      <c r="F41" s="19">
        <f t="shared" si="0"/>
        <v>2779164.5000000028</v>
      </c>
      <c r="G41" s="36">
        <f t="shared" si="1"/>
        <v>133.77899602927644</v>
      </c>
      <c r="H41" s="19">
        <f t="shared" si="2"/>
        <v>-443421.69999999739</v>
      </c>
      <c r="I41" s="19">
        <f t="shared" si="3"/>
        <v>96.127348150808871</v>
      </c>
      <c r="J41" s="19"/>
      <c r="K41" s="17"/>
    </row>
    <row r="42" spans="1:11" s="6" customFormat="1" ht="38.25" x14ac:dyDescent="0.2">
      <c r="A42" s="11" t="s">
        <v>77</v>
      </c>
      <c r="B42" s="12" t="s">
        <v>6</v>
      </c>
      <c r="C42" s="19">
        <f>C43+C44+C45+C46</f>
        <v>8227492.8999999994</v>
      </c>
      <c r="D42" s="19">
        <f>D43+D44+D45+D46</f>
        <v>11504453.699999999</v>
      </c>
      <c r="E42" s="19">
        <f>E43+E44+E45+E46</f>
        <v>11061298.000000002</v>
      </c>
      <c r="F42" s="19">
        <f t="shared" si="0"/>
        <v>2833805.1000000024</v>
      </c>
      <c r="G42" s="36">
        <f t="shared" si="1"/>
        <v>134.44311814599078</v>
      </c>
      <c r="H42" s="19">
        <f t="shared" si="2"/>
        <v>-443155.69999999739</v>
      </c>
      <c r="I42" s="19">
        <f t="shared" si="3"/>
        <v>96.147963983722263</v>
      </c>
      <c r="J42" s="19"/>
      <c r="K42" s="17"/>
    </row>
    <row r="43" spans="1:11" s="6" customFormat="1" ht="101.25" x14ac:dyDescent="0.2">
      <c r="A43" s="11" t="s">
        <v>78</v>
      </c>
      <c r="B43" s="12" t="s">
        <v>39</v>
      </c>
      <c r="C43" s="19">
        <v>312437.90000000002</v>
      </c>
      <c r="D43" s="19">
        <v>598357</v>
      </c>
      <c r="E43" s="19">
        <v>598357</v>
      </c>
      <c r="F43" s="19">
        <f t="shared" si="0"/>
        <v>285919.09999999998</v>
      </c>
      <c r="G43" s="36">
        <f t="shared" si="1"/>
        <v>191.51229732372414</v>
      </c>
      <c r="H43" s="19">
        <f>E43-D43</f>
        <v>0</v>
      </c>
      <c r="I43" s="19">
        <f t="shared" si="3"/>
        <v>100</v>
      </c>
      <c r="J43" s="24" t="s">
        <v>98</v>
      </c>
      <c r="K43" s="17"/>
    </row>
    <row r="44" spans="1:11" s="6" customFormat="1" ht="112.5" x14ac:dyDescent="0.2">
      <c r="A44" s="11" t="s">
        <v>79</v>
      </c>
      <c r="B44" s="12" t="s">
        <v>5</v>
      </c>
      <c r="C44" s="19">
        <v>3002446</v>
      </c>
      <c r="D44" s="19">
        <v>5668112.0999999996</v>
      </c>
      <c r="E44" s="19">
        <v>5240783.2</v>
      </c>
      <c r="F44" s="19">
        <f t="shared" si="0"/>
        <v>2238337.2000000002</v>
      </c>
      <c r="G44" s="36">
        <f t="shared" si="1"/>
        <v>174.5504565277777</v>
      </c>
      <c r="H44" s="19">
        <f t="shared" si="2"/>
        <v>-427328.89999999944</v>
      </c>
      <c r="I44" s="19">
        <f t="shared" si="3"/>
        <v>92.46082483089917</v>
      </c>
      <c r="J44" s="24" t="s">
        <v>99</v>
      </c>
      <c r="K44" s="24" t="s">
        <v>99</v>
      </c>
    </row>
    <row r="45" spans="1:11" s="6" customFormat="1" ht="25.5" x14ac:dyDescent="0.2">
      <c r="A45" s="11" t="s">
        <v>80</v>
      </c>
      <c r="B45" s="12" t="s">
        <v>4</v>
      </c>
      <c r="C45" s="19">
        <v>4807826.7</v>
      </c>
      <c r="D45" s="19">
        <v>5034224.5999999996</v>
      </c>
      <c r="E45" s="19">
        <v>5030375.4000000004</v>
      </c>
      <c r="F45" s="19">
        <f t="shared" si="0"/>
        <v>222548.70000000019</v>
      </c>
      <c r="G45" s="36">
        <f t="shared" si="1"/>
        <v>104.62888356604034</v>
      </c>
      <c r="H45" s="19">
        <f t="shared" si="2"/>
        <v>-3849.1999999992549</v>
      </c>
      <c r="I45" s="19">
        <f t="shared" si="3"/>
        <v>99.923539366916629</v>
      </c>
      <c r="J45" s="24"/>
      <c r="K45" s="17"/>
    </row>
    <row r="46" spans="1:11" s="6" customFormat="1" ht="123.75" x14ac:dyDescent="0.2">
      <c r="A46" s="11" t="s">
        <v>81</v>
      </c>
      <c r="B46" s="12" t="s">
        <v>3</v>
      </c>
      <c r="C46" s="19">
        <v>104782.3</v>
      </c>
      <c r="D46" s="19">
        <v>203760</v>
      </c>
      <c r="E46" s="19">
        <v>191782.39999999999</v>
      </c>
      <c r="F46" s="19">
        <f t="shared" si="0"/>
        <v>87000.099999999991</v>
      </c>
      <c r="G46" s="36">
        <f t="shared" si="1"/>
        <v>183.02938568823168</v>
      </c>
      <c r="H46" s="19">
        <f t="shared" si="2"/>
        <v>-11977.600000000006</v>
      </c>
      <c r="I46" s="19">
        <f t="shared" si="3"/>
        <v>94.121711817824888</v>
      </c>
      <c r="J46" s="24" t="s">
        <v>100</v>
      </c>
      <c r="K46" s="24" t="s">
        <v>100</v>
      </c>
    </row>
    <row r="47" spans="1:11" s="6" customFormat="1" ht="25.5" hidden="1" x14ac:dyDescent="0.2">
      <c r="A47" s="11" t="s">
        <v>82</v>
      </c>
      <c r="B47" s="12" t="s">
        <v>2</v>
      </c>
      <c r="C47" s="19">
        <v>0</v>
      </c>
      <c r="D47" s="19">
        <v>0</v>
      </c>
      <c r="E47" s="19">
        <v>0</v>
      </c>
      <c r="F47" s="19">
        <f t="shared" ref="F47:F51" si="5">E47-C47</f>
        <v>0</v>
      </c>
      <c r="G47" s="36" t="e">
        <f t="shared" si="1"/>
        <v>#DIV/0!</v>
      </c>
      <c r="H47" s="19">
        <f t="shared" ref="H47:H53" si="6">E47-D47</f>
        <v>0</v>
      </c>
      <c r="I47" s="19" t="e">
        <f t="shared" ref="I47:I55" si="7">E47/D47*100</f>
        <v>#DIV/0!</v>
      </c>
      <c r="J47" s="19"/>
      <c r="K47" s="17"/>
    </row>
    <row r="48" spans="1:11" s="6" customFormat="1" ht="33.75" hidden="1" customHeight="1" x14ac:dyDescent="0.2">
      <c r="A48" s="11" t="s">
        <v>83</v>
      </c>
      <c r="B48" s="12" t="s">
        <v>1</v>
      </c>
      <c r="C48" s="19">
        <v>0</v>
      </c>
      <c r="D48" s="19">
        <v>0</v>
      </c>
      <c r="E48" s="19">
        <v>0</v>
      </c>
      <c r="F48" s="19">
        <f t="shared" si="5"/>
        <v>0</v>
      </c>
      <c r="G48" s="36" t="e">
        <f t="shared" si="1"/>
        <v>#DIV/0!</v>
      </c>
      <c r="H48" s="19">
        <f t="shared" si="6"/>
        <v>0</v>
      </c>
      <c r="I48" s="19" t="e">
        <f t="shared" si="7"/>
        <v>#DIV/0!</v>
      </c>
      <c r="J48" s="19"/>
      <c r="K48" s="19"/>
    </row>
    <row r="49" spans="1:11" s="6" customFormat="1" ht="33.75" customHeight="1" x14ac:dyDescent="0.2">
      <c r="A49" s="11" t="s">
        <v>91</v>
      </c>
      <c r="B49" s="12" t="s">
        <v>2</v>
      </c>
      <c r="C49" s="19">
        <f>C50</f>
        <v>0</v>
      </c>
      <c r="D49" s="19">
        <f>D50</f>
        <v>22750</v>
      </c>
      <c r="E49" s="19">
        <f t="shared" ref="D49:E50" si="8">E50</f>
        <v>22750</v>
      </c>
      <c r="F49" s="19">
        <f t="shared" si="5"/>
        <v>22750</v>
      </c>
      <c r="G49" s="36"/>
      <c r="H49" s="19">
        <f t="shared" si="6"/>
        <v>0</v>
      </c>
      <c r="I49" s="19">
        <f t="shared" si="7"/>
        <v>100</v>
      </c>
      <c r="J49" s="19"/>
      <c r="K49" s="19"/>
    </row>
    <row r="50" spans="1:11" s="6" customFormat="1" ht="33.75" customHeight="1" x14ac:dyDescent="0.2">
      <c r="A50" s="11" t="s">
        <v>92</v>
      </c>
      <c r="B50" s="12" t="s">
        <v>1</v>
      </c>
      <c r="C50" s="19">
        <f>C51</f>
        <v>0</v>
      </c>
      <c r="D50" s="19">
        <f t="shared" si="8"/>
        <v>22750</v>
      </c>
      <c r="E50" s="19">
        <f t="shared" si="8"/>
        <v>22750</v>
      </c>
      <c r="F50" s="19">
        <f t="shared" si="5"/>
        <v>22750</v>
      </c>
      <c r="G50" s="36"/>
      <c r="H50" s="19">
        <f t="shared" si="6"/>
        <v>0</v>
      </c>
      <c r="I50" s="19">
        <f t="shared" si="7"/>
        <v>100</v>
      </c>
      <c r="J50" s="19"/>
      <c r="K50" s="19"/>
    </row>
    <row r="51" spans="1:11" s="6" customFormat="1" ht="33.75" x14ac:dyDescent="0.2">
      <c r="A51" s="11" t="s">
        <v>93</v>
      </c>
      <c r="B51" s="12" t="s">
        <v>1</v>
      </c>
      <c r="C51" s="19">
        <v>0</v>
      </c>
      <c r="D51" s="19">
        <v>22750</v>
      </c>
      <c r="E51" s="19">
        <v>22750</v>
      </c>
      <c r="F51" s="19">
        <f t="shared" si="5"/>
        <v>22750</v>
      </c>
      <c r="G51" s="36"/>
      <c r="H51" s="19">
        <f t="shared" si="6"/>
        <v>0</v>
      </c>
      <c r="I51" s="19">
        <f t="shared" si="7"/>
        <v>100</v>
      </c>
      <c r="J51" s="24" t="s">
        <v>117</v>
      </c>
      <c r="K51" s="19"/>
    </row>
    <row r="52" spans="1:11" s="6" customFormat="1" ht="89.25" x14ac:dyDescent="0.2">
      <c r="A52" s="11" t="s">
        <v>107</v>
      </c>
      <c r="B52" s="12" t="s">
        <v>108</v>
      </c>
      <c r="C52" s="19">
        <v>0</v>
      </c>
      <c r="D52" s="19">
        <v>0</v>
      </c>
      <c r="E52" s="19">
        <f>E53</f>
        <v>0.8</v>
      </c>
      <c r="F52" s="19"/>
      <c r="G52" s="36"/>
      <c r="H52" s="19"/>
      <c r="I52" s="19"/>
      <c r="J52" s="24"/>
      <c r="K52" s="19"/>
    </row>
    <row r="53" spans="1:11" s="6" customFormat="1" ht="102" x14ac:dyDescent="0.2">
      <c r="A53" s="11" t="s">
        <v>109</v>
      </c>
      <c r="B53" s="12" t="s">
        <v>110</v>
      </c>
      <c r="C53" s="19">
        <v>0</v>
      </c>
      <c r="D53" s="19">
        <v>0</v>
      </c>
      <c r="E53" s="19">
        <v>0.8</v>
      </c>
      <c r="F53" s="19"/>
      <c r="G53" s="36"/>
      <c r="H53" s="19"/>
      <c r="I53" s="19"/>
      <c r="J53" s="24" t="s">
        <v>131</v>
      </c>
      <c r="K53" s="24" t="s">
        <v>131</v>
      </c>
    </row>
    <row r="54" spans="1:11" s="6" customFormat="1" ht="63.75" x14ac:dyDescent="0.2">
      <c r="A54" s="11" t="s">
        <v>84</v>
      </c>
      <c r="B54" s="12" t="s">
        <v>0</v>
      </c>
      <c r="C54" s="19">
        <f>C55</f>
        <v>0</v>
      </c>
      <c r="D54" s="19">
        <f>D55</f>
        <v>-77124.600000000006</v>
      </c>
      <c r="E54" s="19">
        <f>E55</f>
        <v>-77391.399999999994</v>
      </c>
      <c r="F54" s="19">
        <f t="shared" si="0"/>
        <v>-77391.399999999994</v>
      </c>
      <c r="G54" s="36"/>
      <c r="H54" s="19">
        <f>E54-D54</f>
        <v>-266.79999999998836</v>
      </c>
      <c r="I54" s="19">
        <f t="shared" si="7"/>
        <v>100.34593372283291</v>
      </c>
      <c r="J54" s="19"/>
      <c r="K54" s="17"/>
    </row>
    <row r="55" spans="1:11" s="6" customFormat="1" ht="80.25" customHeight="1" x14ac:dyDescent="0.2">
      <c r="A55" s="11" t="s">
        <v>85</v>
      </c>
      <c r="B55" s="12" t="s">
        <v>40</v>
      </c>
      <c r="C55" s="19">
        <v>0</v>
      </c>
      <c r="D55" s="19">
        <v>-77124.600000000006</v>
      </c>
      <c r="E55" s="19">
        <v>-77391.399999999994</v>
      </c>
      <c r="F55" s="19">
        <f t="shared" si="0"/>
        <v>-77391.399999999994</v>
      </c>
      <c r="G55" s="36"/>
      <c r="H55" s="19">
        <f>E55-D55</f>
        <v>-266.79999999998836</v>
      </c>
      <c r="I55" s="19">
        <f t="shared" si="7"/>
        <v>100.34593372283291</v>
      </c>
      <c r="J55" s="32" t="s">
        <v>88</v>
      </c>
      <c r="K55" s="33"/>
    </row>
    <row r="56" spans="1:11" s="6" customFormat="1" x14ac:dyDescent="0.2">
      <c r="A56" s="11"/>
      <c r="B56" s="12" t="s">
        <v>37</v>
      </c>
      <c r="C56" s="19">
        <f>C9+C41</f>
        <v>13636833</v>
      </c>
      <c r="D56" s="19">
        <f>D9+D41</f>
        <v>17585537.700000003</v>
      </c>
      <c r="E56" s="19">
        <f>E9+E41</f>
        <v>17402838.700000003</v>
      </c>
      <c r="F56" s="19">
        <f t="shared" si="0"/>
        <v>3766005.700000003</v>
      </c>
      <c r="G56" s="36">
        <f t="shared" si="1"/>
        <v>127.61642457599945</v>
      </c>
      <c r="H56" s="19">
        <f t="shared" si="2"/>
        <v>-182699</v>
      </c>
      <c r="I56" s="19">
        <f t="shared" si="3"/>
        <v>98.961083800127426</v>
      </c>
      <c r="J56" s="19"/>
      <c r="K56" s="17"/>
    </row>
  </sheetData>
  <mergeCells count="2">
    <mergeCell ref="B3:I5"/>
    <mergeCell ref="F1:K1"/>
  </mergeCells>
  <pageMargins left="0.19685039370078741" right="0.19685039370078741" top="0.39370078740157483" bottom="0.19685039370078741" header="0.19685039370078741" footer="0.19685039370078741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Охранова Евгения Анатольевна</cp:lastModifiedBy>
  <cp:lastPrinted>2025-02-06T06:10:01Z</cp:lastPrinted>
  <dcterms:created xsi:type="dcterms:W3CDTF">2018-10-22T06:13:22Z</dcterms:created>
  <dcterms:modified xsi:type="dcterms:W3CDTF">2025-02-06T10:23:18Z</dcterms:modified>
</cp:coreProperties>
</file>