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овская Т.А\Исполнение бюджета\Исполнение бюджета за 2024 год\ГОДОВОЙ ОТЧЕТ за 2024 год\Пояснительная записка\"/>
    </mc:Choice>
  </mc:AlternateContent>
  <bookViews>
    <workbookView xWindow="0" yWindow="0" windowWidth="28800" windowHeight="12435"/>
  </bookViews>
  <sheets>
    <sheet name="Приложение 4" sheetId="3" r:id="rId1"/>
  </sheets>
  <definedNames>
    <definedName name="_xlnm._FilterDatabase" localSheetId="0" hidden="1">'Приложение 4'!$A$7:$IJ$61</definedName>
    <definedName name="_xlnm.Print_Titles" localSheetId="0">'Приложение 4'!$6:$6</definedName>
    <definedName name="_xlnm.Print_Area" localSheetId="0">'Приложение 4'!$A$1:$M$61</definedName>
  </definedNames>
  <calcPr calcId="152511"/>
</workbook>
</file>

<file path=xl/calcChain.xml><?xml version="1.0" encoding="utf-8"?>
<calcChain xmlns="http://schemas.openxmlformats.org/spreadsheetml/2006/main">
  <c r="H8" i="3" l="1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I12" i="3"/>
  <c r="J12" i="3"/>
  <c r="K12" i="3"/>
  <c r="H13" i="3"/>
  <c r="I13" i="3"/>
  <c r="J13" i="3"/>
  <c r="H14" i="3"/>
  <c r="I14" i="3"/>
  <c r="J14" i="3"/>
  <c r="K14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8" i="3"/>
  <c r="I28" i="3"/>
  <c r="J28" i="3"/>
  <c r="K28" i="3"/>
  <c r="H29" i="3"/>
  <c r="I29" i="3"/>
  <c r="J29" i="3"/>
  <c r="K29" i="3"/>
  <c r="H30" i="3"/>
  <c r="I30" i="3"/>
  <c r="J30" i="3"/>
  <c r="K30" i="3"/>
  <c r="H31" i="3"/>
  <c r="I31" i="3"/>
  <c r="J31" i="3"/>
  <c r="K31" i="3"/>
  <c r="H33" i="3"/>
  <c r="I33" i="3"/>
  <c r="J33" i="3"/>
  <c r="K33" i="3"/>
  <c r="H35" i="3"/>
  <c r="I35" i="3"/>
  <c r="J35" i="3"/>
  <c r="K35" i="3"/>
  <c r="H36" i="3"/>
  <c r="I36" i="3"/>
  <c r="J36" i="3"/>
  <c r="K36" i="3"/>
  <c r="H37" i="3"/>
  <c r="I37" i="3"/>
  <c r="J37" i="3"/>
  <c r="K37" i="3"/>
  <c r="H38" i="3"/>
  <c r="I38" i="3"/>
  <c r="J38" i="3"/>
  <c r="K38" i="3"/>
  <c r="H39" i="3"/>
  <c r="I39" i="3"/>
  <c r="J39" i="3"/>
  <c r="K39" i="3"/>
  <c r="H41" i="3"/>
  <c r="I41" i="3"/>
  <c r="J41" i="3"/>
  <c r="K41" i="3"/>
  <c r="H42" i="3"/>
  <c r="I42" i="3"/>
  <c r="J42" i="3"/>
  <c r="K42" i="3"/>
  <c r="H44" i="3"/>
  <c r="I44" i="3"/>
  <c r="J44" i="3"/>
  <c r="K44" i="3"/>
  <c r="H46" i="3"/>
  <c r="I46" i="3"/>
  <c r="J46" i="3"/>
  <c r="K46" i="3"/>
  <c r="H47" i="3"/>
  <c r="J47" i="3"/>
  <c r="H48" i="3"/>
  <c r="I48" i="3"/>
  <c r="J48" i="3"/>
  <c r="K48" i="3"/>
  <c r="H49" i="3"/>
  <c r="I49" i="3"/>
  <c r="J49" i="3"/>
  <c r="K49" i="3"/>
  <c r="H50" i="3"/>
  <c r="I50" i="3"/>
  <c r="J50" i="3"/>
  <c r="K50" i="3"/>
  <c r="H52" i="3"/>
  <c r="I52" i="3"/>
  <c r="J52" i="3"/>
  <c r="K52" i="3"/>
  <c r="H53" i="3"/>
  <c r="J53" i="3"/>
  <c r="K53" i="3"/>
  <c r="H54" i="3"/>
  <c r="I54" i="3"/>
  <c r="J54" i="3"/>
  <c r="K54" i="3"/>
  <c r="H55" i="3"/>
  <c r="I55" i="3"/>
  <c r="J55" i="3"/>
  <c r="K55" i="3"/>
  <c r="H57" i="3"/>
  <c r="I57" i="3"/>
  <c r="J57" i="3"/>
  <c r="K57" i="3"/>
  <c r="H58" i="3"/>
  <c r="I58" i="3"/>
  <c r="J58" i="3"/>
  <c r="K58" i="3"/>
  <c r="H60" i="3"/>
  <c r="I60" i="3"/>
  <c r="J60" i="3"/>
  <c r="K60" i="3"/>
  <c r="D59" i="3"/>
  <c r="D56" i="3"/>
  <c r="D51" i="3"/>
  <c r="D45" i="3"/>
  <c r="D43" i="3"/>
  <c r="D40" i="3"/>
  <c r="D34" i="3"/>
  <c r="D32" i="3"/>
  <c r="D27" i="3"/>
  <c r="D20" i="3"/>
  <c r="D15" i="3"/>
  <c r="D7" i="3"/>
  <c r="D61" i="3" l="1"/>
  <c r="G59" i="3" l="1"/>
  <c r="F59" i="3"/>
  <c r="E59" i="3"/>
  <c r="G56" i="3"/>
  <c r="F56" i="3"/>
  <c r="E56" i="3"/>
  <c r="G51" i="3"/>
  <c r="F51" i="3"/>
  <c r="E51" i="3"/>
  <c r="G45" i="3"/>
  <c r="F45" i="3"/>
  <c r="E45" i="3"/>
  <c r="G43" i="3"/>
  <c r="F43" i="3"/>
  <c r="E43" i="3"/>
  <c r="G40" i="3"/>
  <c r="F40" i="3"/>
  <c r="E40" i="3"/>
  <c r="G34" i="3"/>
  <c r="F34" i="3"/>
  <c r="E34" i="3"/>
  <c r="G32" i="3"/>
  <c r="F32" i="3"/>
  <c r="E32" i="3"/>
  <c r="G27" i="3"/>
  <c r="F27" i="3"/>
  <c r="E27" i="3"/>
  <c r="G20" i="3"/>
  <c r="F20" i="3"/>
  <c r="E20" i="3"/>
  <c r="G15" i="3"/>
  <c r="F15" i="3"/>
  <c r="E15" i="3"/>
  <c r="G7" i="3"/>
  <c r="F7" i="3"/>
  <c r="E7" i="3"/>
  <c r="J59" i="3" l="1"/>
  <c r="K59" i="3"/>
  <c r="H59" i="3"/>
  <c r="I59" i="3"/>
  <c r="K56" i="3"/>
  <c r="J56" i="3"/>
  <c r="H56" i="3"/>
  <c r="I56" i="3"/>
  <c r="H51" i="3"/>
  <c r="I51" i="3"/>
  <c r="J51" i="3"/>
  <c r="K51" i="3"/>
  <c r="H45" i="3"/>
  <c r="I45" i="3"/>
  <c r="J45" i="3"/>
  <c r="K45" i="3"/>
  <c r="H43" i="3"/>
  <c r="I43" i="3"/>
  <c r="J43" i="3"/>
  <c r="K43" i="3"/>
  <c r="J40" i="3"/>
  <c r="K40" i="3"/>
  <c r="H40" i="3"/>
  <c r="I40" i="3"/>
  <c r="J34" i="3"/>
  <c r="K34" i="3"/>
  <c r="H34" i="3"/>
  <c r="I34" i="3"/>
  <c r="H32" i="3"/>
  <c r="J32" i="3"/>
  <c r="K32" i="3"/>
  <c r="I32" i="3"/>
  <c r="K27" i="3"/>
  <c r="J27" i="3"/>
  <c r="H27" i="3"/>
  <c r="I27" i="3"/>
  <c r="H20" i="3"/>
  <c r="I20" i="3"/>
  <c r="K20" i="3"/>
  <c r="J20" i="3"/>
  <c r="H15" i="3"/>
  <c r="I15" i="3"/>
  <c r="J15" i="3"/>
  <c r="K15" i="3"/>
  <c r="G61" i="3"/>
  <c r="E61" i="3"/>
  <c r="J7" i="3"/>
  <c r="H7" i="3"/>
  <c r="I7" i="3"/>
  <c r="F61" i="3"/>
  <c r="K7" i="3"/>
  <c r="J61" i="3" l="1"/>
  <c r="K61" i="3"/>
  <c r="H61" i="3"/>
  <c r="I61" i="3"/>
</calcChain>
</file>

<file path=xl/sharedStrings.xml><?xml version="1.0" encoding="utf-8"?>
<sst xmlns="http://schemas.openxmlformats.org/spreadsheetml/2006/main" count="105" uniqueCount="100">
  <si>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</si>
  <si>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</si>
  <si>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</si>
  <si>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</si>
  <si>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Охрана окружающей среды</t>
  </si>
  <si>
    <t xml:space="preserve"> Образование</t>
  </si>
  <si>
    <t xml:space="preserve"> Культура, кинематография</t>
  </si>
  <si>
    <t xml:space="preserve"> Социальная политика</t>
  </si>
  <si>
    <t xml:space="preserve"> Физическая культура и спорт</t>
  </si>
  <si>
    <t xml:space="preserve"> Средства массовой информации</t>
  </si>
  <si>
    <t xml:space="preserve"> Обслуживание государственного и муниципального долга</t>
  </si>
  <si>
    <t>Здравоохранение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</si>
  <si>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</si>
  <si>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</si>
  <si>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</si>
  <si>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</si>
  <si>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</si>
  <si>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</si>
  <si>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</si>
  <si>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</si>
  <si>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</si>
  <si>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</si>
  <si>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</si>
  <si>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</si>
  <si>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</si>
  <si>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</si>
  <si>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</si>
  <si>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</si>
  <si>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</si>
  <si>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</si>
  <si>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</si>
  <si>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</si>
  <si>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</si>
  <si>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</si>
  <si>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</si>
  <si>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</si>
  <si>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</si>
  <si>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</si>
  <si>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</si>
  <si>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</si>
  <si>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</si>
  <si>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</si>
  <si>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</si>
  <si>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</si>
  <si>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</si>
  <si>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</si>
  <si>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 xml:space="preserve">Физическая культура 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</si>
  <si>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</si>
  <si>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</si>
  <si>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</si>
  <si>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</si>
  <si>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(тыс.рублей)</t>
  </si>
  <si>
    <t>ИТОГО:</t>
  </si>
  <si>
    <t>Резервные фонды</t>
  </si>
  <si>
    <t>Наименование раздела, подраздела бюджетной классификации</t>
  </si>
  <si>
    <t>Анализ исполнения расходной части бюджета города Ханты-Мансийска по разделам и подразделам классификации расходов в сравнении с первоначально утвержденными показателями</t>
  </si>
  <si>
    <t>Приложение 4 к Пояснительной записке</t>
  </si>
  <si>
    <t>Массовый спорт</t>
  </si>
  <si>
    <t>Спорт высших достижений</t>
  </si>
  <si>
    <t>Гражданская оборона</t>
  </si>
  <si>
    <t>Отклонение между уточненным планом и  фактическими значениями              (тыс.руб.)</t>
  </si>
  <si>
    <t>Отклонение между первоначально утвержденными показателями расходов и фактическими значениями (тыс.руб.)</t>
  </si>
  <si>
    <t>Исполнено за 2023 год</t>
  </si>
  <si>
    <t>Защита населения и территории от чрезвычайных ситуаций природного и техногенного характера, пожарная безопасность</t>
  </si>
  <si>
    <t>% исполнения к первоначальному утвержденному плану на год</t>
  </si>
  <si>
    <t>% исполнения к уточненному плану на год</t>
  </si>
  <si>
    <t>Пояснение отклонений исполнения к первоначальному  утвержденному плану на год (+; - 5% и более)</t>
  </si>
  <si>
    <t>Пояснение отклонений исполнения к уточненному плану на год (+; - 5% и более)</t>
  </si>
  <si>
    <t xml:space="preserve">Утвержденный план на 2024 год  </t>
  </si>
  <si>
    <t xml:space="preserve">Уточненный план на 2024 год  </t>
  </si>
  <si>
    <t>Исполнено за 2024 год</t>
  </si>
  <si>
    <t xml:space="preserve">Уменьшение фактических расходов к первоначально утвержденному плану на год связано с уточнением обязательств по муниципальным контрактам            </t>
  </si>
  <si>
    <t>Увеличение фактических значений к первоначально утвержденному плану на год обусловлено внесением изменений в муниципальные правовые акты, регулирующие отдельные вопросы оплаты труда руководителя и работников муниципального казенного учреждения "Управление гражданской защиты населения"</t>
  </si>
  <si>
    <t xml:space="preserve">Уменьшение фактических расходов к первоначально утвержденному плану на год обусловлено уменьшением количества получателей субсидии  </t>
  </si>
  <si>
    <t xml:space="preserve">Уменьшение фактических расходов к первоначально утвержденному плану на год обусловлено уточнением обязательств по муниципальным контрактам            </t>
  </si>
  <si>
    <t>Увеличение фактических значений к первоначально утвержденному плану на год обусловлено внесением изменений в муниципальные правовые акты, регулирующие отдельные вопросы оплаты труда руководителя и работников муниципального бюджетного учреждения "Городской информационный центр"</t>
  </si>
  <si>
    <t xml:space="preserve">Уменьшение фактических значений к первоначально утвержденному плану на год связано с уточнением обязательств по муниципальным контрактам  </t>
  </si>
  <si>
    <t xml:space="preserve">Увеличение  фактических расходов к первоначально утвержденному плану на год обусловлено достижением, установленных указами Президента Российской Федерации соотношений заработной платы отдельных категорий педагогических работников, реализующих дополнительные общеобразовательные программы в области физической культуры и спорта города Ханты-Мансийска </t>
  </si>
  <si>
    <t xml:space="preserve">Уменьшение фактических значений к первоначально утвержденному плану  связано с заявительным характером выплат </t>
  </si>
  <si>
    <t xml:space="preserve">Уменьшение фактических значений к первоначально утвержденному плану на год обусловлено уточнением обязательств по муниципальным контрактам    </t>
  </si>
  <si>
    <t>Увеличение фактических значений к первоначально утвержденному плану на год связано с увеличением объема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связи с ростом размера платы, взимаемой с родителей (законных представителей) за присмотр и уход за детьми, осваивающими образовательные программы общего образования в муниципальных образовательных организациях, осуществляющих образовательную деятельность, подведомственных Департаменту образования Администрации города Ханты-Мансийска, а также в связи с уточнением обязательств по муниципальным контрактам на реализацию мероприятий по обеспечению жильем молодых семей</t>
  </si>
  <si>
    <t xml:space="preserve">Увеличение фактических расходов к первоначально утвержденному плану на год обусловлено уточнением обязательств по муниципальным контрактам            </t>
  </si>
  <si>
    <t>Увеличение фактических расходов к первоначально утвержденному плану на год обусловлено завершением работ по муниципальному контракту на выполнение строительных работ по объекту "Средняя школа на 1725 учащихся в микрорайоне Иртыш-2 города Ханты-Мансийска", а также завершение работ по капитальному ремонту МБОУ "Средняя общеобразовательная школа № 2", г.Ханты-Мансийск, ул.Луговая, 15"</t>
  </si>
  <si>
    <t>Увеличение фактических значений к первоначально утвержденному плану на год обусловлено выполнение работ  по объекту Детский сад, район СУ-967 в г. Ханты-Мансийске</t>
  </si>
  <si>
    <t>Увеличение фактических расходов к первоначально утвержденному плану на год обусловлено реализацией мероприятий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</si>
  <si>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Увеличение фактических расходов к первоначально утвержденному плану на год связано с финансовым обеспечением средствами бюджетов округа и города на строительство (реконструкцию) автомобильных дорог общего пользования местного значения</t>
  </si>
  <si>
    <t>Увеличение фактических значений к первоначально утвержденному плану на год обусловлено выплатой субсидии на финансовое обеспечение затрат в связи с производством (реализацией) товаров, выполнением работ, оказанием услуг в связи с эффективным решением вопросов местного значения города Ханты-Мансийска, в рамках реализации мероприятия "Создание условий для обеспечения качественными коммунальными, бытовыми услугами"</t>
  </si>
  <si>
    <t>Увеличение фактических расходов к первоначально утвержденному плану на год связано с обеспечением средствами бюджетов округа и города  расходов по капитальному ремонту (с заменой) систем газораспределения, теплоснабжения, водоснабжения и водоотведения, в том числе с применением композитных материалов, а также расходов по реконструкции автоматизированной центральной отдельно стоящей блок-модульной газовой котельной установки для теплоснабжения существующих потребителей и объекта «Средняя школа на 1056 учащихся в микрорайоне Учхоз города Ханты-Мансийска»</t>
  </si>
  <si>
    <t xml:space="preserve">Увеличение фактических значений к первоначально утвержденному плану на год обусловлено обеспечением средствами бюджетов округа и города  расходов на выполнение работ по благоустройству общественных пространств     </t>
  </si>
  <si>
    <t xml:space="preserve">Уменьшение фактических значений к первоначально утвержденному плану на год связано с уточнением обязательств по муниципальным контрактам      </t>
  </si>
  <si>
    <t>Увеличение фактических значений к первоначально утвержденному плану на год обусловлено внесением изменений в муниципальные правовые акты, регулирующие отдельные вопросы оплаты труда в соответствии с изменениями в постановления Правительства Ханты-Мансийского автономного округа - Югры от 23 августа 2019 года № 278-п «О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в Ханты-Мансийском автономном округе – Югре», от 6 августа 2010 года № 191-п «О нормативах формирования расходов на содержание органов местного самоуправления Ханты-Мансийского автономного округа – Югры»</t>
  </si>
  <si>
    <t>Увеличение фактических расходов к первоначально утвержденному плану на год связано с реализацией мероприятий по приобретению движимого имущества для муниципальных нужд города, а также предоставление субсидии из бюджета города Ханты-Мансийска в целях возмещения недополученных доходов, возникших в результате осуществления перевозки пассажиров без взимания платы за проезд по транспортной (социальной карте) пассажиров льготных категорий, субсидии в целях возмещения недополученных доходов, возникших в результате осуществления регулярных перевозок пассажиров автомобильным транспортом по  муниципальным маршрутам города Ханты-Мансийска</t>
  </si>
  <si>
    <t xml:space="preserve">Отсутствие фактических расходов связано с перераспределением средств Резервного фонда Администрации города Ханты-Мансийска </t>
  </si>
  <si>
    <t>Увеличение фактических значений к первоначально утвержденному плану  связано с оказанием единовременной социальной выплаты членам семей погибших (умерших) ветеранов боевых действий, родителям военнослужащих и сотрудников федеральных органов исполнительной власти, погибших, пропавших без вести, единовременной выплаты материальной помощи гражданам, призванным на военную службу в зону проведения специальной военной операции</t>
  </si>
  <si>
    <t>Увеличение фактических значений к первоначально утвержденному плану на год обусловлено внесением изменений в муниципальные правовые акты, регулирующие отдельные вопросы выплаты пенсии за выслугу лет</t>
  </si>
  <si>
    <t>Увеличение фактических значений к первоначально утвержденному плану на год связано с реализацией мероприятий по приобретению спортивного уличного оборудования, спортивного сооружения</t>
  </si>
  <si>
    <t xml:space="preserve">Уменьшение фактических значений к первоначально утвержденному плану на год обусловлено уменьшением кредитных обязательств и процентной ставки по бюджетному кредиту </t>
  </si>
  <si>
    <t xml:space="preserve">Уменьшение фактических расходов к уточненному плану на год обусловлено  корректировкой проектно-сметной документации по фактически выполненным объемам работ по объекту Средняя школа на 1500 учащихся в районе СУ-967 города Ханты-Мансийска </t>
  </si>
  <si>
    <t>Увеличение фактических расходов к первоначально утвержденному плану на год связано с обеспечением средствами бюджетов округа и города потребности по обеспечению устойчивого сокращения непригодного для проживания жилищного фонда, реализацией 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</si>
  <si>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Увеличение фактических расходов к первоначально утвержденному плану на год связано с реализацией мероприятий за счет бюджетных ассигнований резервного фонда Правительства Российской Федерации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Российской Федерации в экстренном массовом порядке, в пунктах временного размещения и питания, а также в связи с завершением работ по созданию объекта капитального строительства "Пункт полиции по улице Калинина в городе Ханты-Мансийске"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</si>
</sst>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0"/>
    <numFmt numFmtId="167" formatCode="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Font="1" applyFill="1" applyAlignment="1" applyProtection="1">
      <alignment horizontal="right"/>
      <protection hidden="1"/>
    </xf>
    <xf numFmtId="9" fontId="2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2" fillId="0" borderId="0" xfId="1" applyFont="1" applyFill="1"/>
    <xf numFmtId="0" fontId="5" fillId="0" borderId="0" xfId="1" applyNumberFormat="1" applyFont="1" applyFill="1" applyAlignment="1" applyProtection="1">
      <alignment horizontal="center" wrapText="1"/>
      <protection hidden="1"/>
    </xf>
    <xf numFmtId="9" fontId="5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/>
    <xf numFmtId="166" fontId="6" fillId="0" borderId="1" xfId="1" applyNumberFormat="1" applyFont="1" applyFill="1" applyBorder="1" applyAlignment="1" applyProtection="1">
      <alignment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/>
    <xf numFmtId="166" fontId="3" fillId="0" borderId="1" xfId="1" applyNumberFormat="1" applyFont="1" applyFill="1" applyBorder="1" applyAlignment="1" applyProtection="1">
      <alignment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9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1" xfId="2" applyNumberFormat="1" applyFont="1" applyFill="1" applyBorder="1" applyAlignment="1" applyProtection="1">
      <alignment horizontal="center" vertical="center"/>
      <protection hidden="1"/>
    </xf>
    <xf numFmtId="165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2" xfId="2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Font="1" applyFill="1" applyProtection="1">
      <protection hidden="1"/>
    </xf>
    <xf numFmtId="9" fontId="2" fillId="0" borderId="0" xfId="1" applyNumberFormat="1" applyFont="1" applyFill="1" applyProtection="1">
      <protection hidden="1"/>
    </xf>
    <xf numFmtId="9" fontId="2" fillId="0" borderId="0" xfId="1" applyNumberFormat="1" applyFont="1" applyFill="1"/>
    <xf numFmtId="0" fontId="5" fillId="0" borderId="0" xfId="1" applyNumberFormat="1" applyFont="1" applyFill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4" fontId="6" fillId="0" borderId="1" xfId="0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3" fillId="0" borderId="1" xfId="1" applyFont="1" applyFill="1" applyBorder="1" applyAlignment="1" applyProtection="1">
      <alignment horizontal="left" vertical="top" wrapText="1"/>
      <protection hidden="1"/>
    </xf>
    <xf numFmtId="164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 applyProtection="1">
      <alignment horizontal="left" vertical="top"/>
      <protection hidden="1"/>
    </xf>
    <xf numFmtId="167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1" applyFont="1" applyFill="1" applyBorder="1" applyAlignment="1" applyProtection="1">
      <alignment horizontal="left" vertical="top" wrapText="1"/>
      <protection hidden="1"/>
    </xf>
    <xf numFmtId="164" fontId="3" fillId="0" borderId="1" xfId="1" applyNumberFormat="1" applyFont="1" applyFill="1" applyBorder="1" applyAlignment="1" applyProtection="1">
      <alignment horizontal="left" vertical="top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left" vertical="top"/>
      <protection hidden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Normal="100" zoomScaleSheetLayoutView="100" workbookViewId="0">
      <pane xSplit="3" ySplit="6" topLeftCell="D19" activePane="bottomRight" state="frozen"/>
      <selection pane="topRight" activeCell="D1" sqref="D1"/>
      <selection pane="bottomLeft" activeCell="A5" sqref="A5"/>
      <selection pane="bottomRight" activeCell="H21" sqref="H21"/>
    </sheetView>
  </sheetViews>
  <sheetFormatPr defaultColWidth="9.140625" defaultRowHeight="15.75" x14ac:dyDescent="0.25"/>
  <cols>
    <col min="1" max="1" width="36.28515625" style="5" customWidth="1"/>
    <col min="2" max="2" width="6.85546875" style="5" customWidth="1"/>
    <col min="3" max="3" width="9.28515625" style="5" customWidth="1"/>
    <col min="4" max="4" width="11.85546875" style="5" customWidth="1"/>
    <col min="5" max="5" width="13" style="5" customWidth="1"/>
    <col min="6" max="7" width="12.5703125" style="5" customWidth="1"/>
    <col min="8" max="8" width="13.7109375" style="5" customWidth="1"/>
    <col min="9" max="9" width="13.85546875" style="29" customWidth="1"/>
    <col min="10" max="10" width="13" style="5" customWidth="1"/>
    <col min="11" max="11" width="12.5703125" style="5" customWidth="1"/>
    <col min="12" max="12" width="60.5703125" style="5" customWidth="1"/>
    <col min="13" max="13" width="31.85546875" style="5" customWidth="1"/>
    <col min="14" max="210" width="9.140625" style="5" customWidth="1"/>
    <col min="211" max="16384" width="9.140625" style="5"/>
  </cols>
  <sheetData>
    <row r="1" spans="1:13" x14ac:dyDescent="0.25">
      <c r="A1" s="1"/>
      <c r="B1" s="1"/>
      <c r="C1" s="1"/>
      <c r="D1" s="2"/>
      <c r="E1" s="1"/>
      <c r="F1" s="1"/>
      <c r="G1" s="2"/>
      <c r="H1" s="2"/>
      <c r="I1" s="3"/>
      <c r="J1" s="2"/>
      <c r="K1" s="2"/>
      <c r="L1" s="2"/>
      <c r="M1" s="4" t="s">
        <v>56</v>
      </c>
    </row>
    <row r="2" spans="1:13" x14ac:dyDescent="0.25">
      <c r="A2" s="1"/>
      <c r="B2" s="1"/>
      <c r="C2" s="1"/>
      <c r="D2" s="2"/>
      <c r="E2" s="1"/>
      <c r="F2" s="1"/>
      <c r="G2" s="2"/>
      <c r="H2" s="2"/>
      <c r="I2" s="3"/>
      <c r="J2" s="2"/>
      <c r="K2" s="2"/>
      <c r="L2" s="2"/>
      <c r="M2" s="4"/>
    </row>
    <row r="3" spans="1:13" ht="15.75" customHeight="1" x14ac:dyDescent="0.3">
      <c r="A3" s="47" t="s">
        <v>55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.75" customHeight="1" x14ac:dyDescent="0.3">
      <c r="A4" s="6"/>
      <c r="B4" s="6"/>
      <c r="C4" s="6"/>
      <c r="D4" s="6"/>
      <c r="E4" s="30"/>
      <c r="F4" s="30"/>
      <c r="G4" s="6"/>
      <c r="H4" s="42"/>
      <c r="I4" s="7"/>
      <c r="J4" s="33"/>
      <c r="K4" s="46"/>
      <c r="L4" s="6"/>
      <c r="M4" s="6"/>
    </row>
    <row r="5" spans="1:13" x14ac:dyDescent="0.25">
      <c r="A5" s="8"/>
      <c r="B5" s="8"/>
      <c r="C5" s="8"/>
      <c r="D5" s="2"/>
      <c r="E5" s="8"/>
      <c r="F5" s="8"/>
      <c r="G5" s="2"/>
      <c r="H5" s="2"/>
      <c r="I5" s="3"/>
      <c r="J5" s="2"/>
      <c r="K5" s="2"/>
      <c r="L5" s="2"/>
      <c r="M5" s="4" t="s">
        <v>51</v>
      </c>
    </row>
    <row r="6" spans="1:13" s="11" customFormat="1" ht="132.75" customHeight="1" x14ac:dyDescent="0.2">
      <c r="A6" s="9" t="s">
        <v>54</v>
      </c>
      <c r="B6" s="9" t="s">
        <v>12</v>
      </c>
      <c r="C6" s="9" t="s">
        <v>13</v>
      </c>
      <c r="D6" s="9" t="s">
        <v>62</v>
      </c>
      <c r="E6" s="9" t="s">
        <v>68</v>
      </c>
      <c r="F6" s="9" t="s">
        <v>69</v>
      </c>
      <c r="G6" s="9" t="s">
        <v>70</v>
      </c>
      <c r="H6" s="9" t="s">
        <v>61</v>
      </c>
      <c r="I6" s="10" t="s">
        <v>64</v>
      </c>
      <c r="J6" s="9" t="s">
        <v>60</v>
      </c>
      <c r="K6" s="9" t="s">
        <v>65</v>
      </c>
      <c r="L6" s="9" t="s">
        <v>66</v>
      </c>
      <c r="M6" s="9" t="s">
        <v>67</v>
      </c>
    </row>
    <row r="7" spans="1:13" s="16" customFormat="1" ht="12.75" x14ac:dyDescent="0.2">
      <c r="A7" s="12" t="s">
        <v>0</v>
      </c>
      <c r="B7" s="13">
        <v>1</v>
      </c>
      <c r="C7" s="13">
        <v>0</v>
      </c>
      <c r="D7" s="14">
        <f>SUM(D8:D14)</f>
        <v>1135108.3999999999</v>
      </c>
      <c r="E7" s="14">
        <f>SUM(E8:E14)</f>
        <v>1413533.9</v>
      </c>
      <c r="F7" s="14">
        <f>SUM(F8:F14)</f>
        <v>1341768.3999999999</v>
      </c>
      <c r="G7" s="14">
        <f>SUM(G8:G14)</f>
        <v>1340051.8999999999</v>
      </c>
      <c r="H7" s="14">
        <f>G7-E7</f>
        <v>-73482</v>
      </c>
      <c r="I7" s="15">
        <f>G7/E7</f>
        <v>0.9480153960226918</v>
      </c>
      <c r="J7" s="14">
        <f>G7-F7</f>
        <v>-1716.5</v>
      </c>
      <c r="K7" s="15">
        <f>G7/F7</f>
        <v>0.99872071812095142</v>
      </c>
      <c r="L7" s="31"/>
      <c r="M7" s="31"/>
    </row>
    <row r="8" spans="1:13" s="11" customFormat="1" ht="153" x14ac:dyDescent="0.2">
      <c r="A8" s="17" t="s">
        <v>14</v>
      </c>
      <c r="B8" s="18">
        <v>1</v>
      </c>
      <c r="C8" s="18">
        <v>2</v>
      </c>
      <c r="D8" s="19">
        <v>8426.5</v>
      </c>
      <c r="E8" s="19">
        <v>7753.4</v>
      </c>
      <c r="F8" s="19">
        <v>8839.7999999999993</v>
      </c>
      <c r="G8" s="19">
        <v>8839.7999999999993</v>
      </c>
      <c r="H8" s="20">
        <f t="shared" ref="H8:H61" si="0">G8-E8</f>
        <v>1086.3999999999996</v>
      </c>
      <c r="I8" s="21">
        <f t="shared" ref="I8:I61" si="1">G8/E8</f>
        <v>1.1401191735238734</v>
      </c>
      <c r="J8" s="20">
        <f t="shared" ref="J8:J61" si="2">G8-F8</f>
        <v>0</v>
      </c>
      <c r="K8" s="21">
        <f t="shared" ref="K8:K61" si="3">G8/F8</f>
        <v>1</v>
      </c>
      <c r="L8" s="34" t="s">
        <v>90</v>
      </c>
      <c r="M8" s="35"/>
    </row>
    <row r="9" spans="1:13" s="11" customFormat="1" ht="153" x14ac:dyDescent="0.2">
      <c r="A9" s="17" t="s">
        <v>15</v>
      </c>
      <c r="B9" s="18">
        <v>1</v>
      </c>
      <c r="C9" s="18">
        <v>3</v>
      </c>
      <c r="D9" s="19">
        <v>35293</v>
      </c>
      <c r="E9" s="19">
        <v>33478.300000000003</v>
      </c>
      <c r="F9" s="19">
        <v>38682.9</v>
      </c>
      <c r="G9" s="19">
        <v>38682.9</v>
      </c>
      <c r="H9" s="20">
        <f t="shared" si="0"/>
        <v>5204.5999999999985</v>
      </c>
      <c r="I9" s="21">
        <f t="shared" si="1"/>
        <v>1.155461896213368</v>
      </c>
      <c r="J9" s="20">
        <f t="shared" si="2"/>
        <v>0</v>
      </c>
      <c r="K9" s="21">
        <f t="shared" si="3"/>
        <v>1</v>
      </c>
      <c r="L9" s="34" t="s">
        <v>90</v>
      </c>
      <c r="M9" s="39"/>
    </row>
    <row r="10" spans="1:13" s="11" customFormat="1" ht="153" x14ac:dyDescent="0.2">
      <c r="A10" s="17" t="s">
        <v>16</v>
      </c>
      <c r="B10" s="18">
        <v>1</v>
      </c>
      <c r="C10" s="18">
        <v>4</v>
      </c>
      <c r="D10" s="22">
        <v>334250.5</v>
      </c>
      <c r="E10" s="19">
        <v>308820.8</v>
      </c>
      <c r="F10" s="19">
        <v>390392.5</v>
      </c>
      <c r="G10" s="22">
        <v>390392.5</v>
      </c>
      <c r="H10" s="20">
        <f t="shared" si="0"/>
        <v>81571.700000000012</v>
      </c>
      <c r="I10" s="21">
        <f t="shared" si="1"/>
        <v>1.2641392678213386</v>
      </c>
      <c r="J10" s="20">
        <f t="shared" si="2"/>
        <v>0</v>
      </c>
      <c r="K10" s="21">
        <f t="shared" si="3"/>
        <v>1</v>
      </c>
      <c r="L10" s="34" t="s">
        <v>90</v>
      </c>
      <c r="M10" s="40"/>
    </row>
    <row r="11" spans="1:13" s="11" customFormat="1" ht="12.75" x14ac:dyDescent="0.2">
      <c r="A11" s="17" t="s">
        <v>17</v>
      </c>
      <c r="B11" s="18">
        <v>1</v>
      </c>
      <c r="C11" s="18">
        <v>5</v>
      </c>
      <c r="D11" s="22">
        <v>19.7</v>
      </c>
      <c r="E11" s="19">
        <v>8.9</v>
      </c>
      <c r="F11" s="19">
        <v>8.9</v>
      </c>
      <c r="G11" s="22">
        <v>8.9</v>
      </c>
      <c r="H11" s="20">
        <f t="shared" si="0"/>
        <v>0</v>
      </c>
      <c r="I11" s="21">
        <f t="shared" si="1"/>
        <v>1</v>
      </c>
      <c r="J11" s="20">
        <f t="shared" si="2"/>
        <v>0</v>
      </c>
      <c r="K11" s="21">
        <f t="shared" si="3"/>
        <v>1</v>
      </c>
      <c r="L11" s="36"/>
      <c r="M11" s="37"/>
    </row>
    <row r="12" spans="1:13" s="11" customFormat="1" ht="153" x14ac:dyDescent="0.2">
      <c r="A12" s="17" t="s">
        <v>18</v>
      </c>
      <c r="B12" s="18">
        <v>1</v>
      </c>
      <c r="C12" s="18">
        <v>6</v>
      </c>
      <c r="D12" s="22">
        <v>105009.1</v>
      </c>
      <c r="E12" s="19">
        <v>100686</v>
      </c>
      <c r="F12" s="19">
        <v>117573.7</v>
      </c>
      <c r="G12" s="22">
        <v>117573.7</v>
      </c>
      <c r="H12" s="20">
        <f t="shared" si="0"/>
        <v>16887.699999999997</v>
      </c>
      <c r="I12" s="21">
        <f t="shared" si="1"/>
        <v>1.1677263969171483</v>
      </c>
      <c r="J12" s="20">
        <f t="shared" si="2"/>
        <v>0</v>
      </c>
      <c r="K12" s="21">
        <f t="shared" si="3"/>
        <v>1</v>
      </c>
      <c r="L12" s="34" t="s">
        <v>90</v>
      </c>
      <c r="M12" s="35"/>
    </row>
    <row r="13" spans="1:13" s="11" customFormat="1" ht="25.5" x14ac:dyDescent="0.2">
      <c r="A13" s="17" t="s">
        <v>53</v>
      </c>
      <c r="B13" s="18">
        <v>1</v>
      </c>
      <c r="C13" s="18">
        <v>11</v>
      </c>
      <c r="D13" s="22">
        <v>0</v>
      </c>
      <c r="E13" s="19">
        <v>188218.6</v>
      </c>
      <c r="F13" s="19">
        <v>0</v>
      </c>
      <c r="G13" s="22">
        <v>0</v>
      </c>
      <c r="H13" s="20">
        <f t="shared" si="0"/>
        <v>-188218.6</v>
      </c>
      <c r="I13" s="21">
        <f t="shared" si="1"/>
        <v>0</v>
      </c>
      <c r="J13" s="20">
        <f t="shared" si="2"/>
        <v>0</v>
      </c>
      <c r="K13" s="21">
        <v>0</v>
      </c>
      <c r="L13" s="39" t="s">
        <v>92</v>
      </c>
      <c r="M13" s="39"/>
    </row>
    <row r="14" spans="1:13" s="11" customFormat="1" ht="12.75" x14ac:dyDescent="0.2">
      <c r="A14" s="17" t="s">
        <v>19</v>
      </c>
      <c r="B14" s="18">
        <v>1</v>
      </c>
      <c r="C14" s="18">
        <v>13</v>
      </c>
      <c r="D14" s="22">
        <v>652109.6</v>
      </c>
      <c r="E14" s="19">
        <v>774567.9</v>
      </c>
      <c r="F14" s="19">
        <v>786270.6</v>
      </c>
      <c r="G14" s="22">
        <v>784554.1</v>
      </c>
      <c r="H14" s="20">
        <f t="shared" si="0"/>
        <v>9986.1999999999534</v>
      </c>
      <c r="I14" s="21">
        <f t="shared" si="1"/>
        <v>1.0128926076074156</v>
      </c>
      <c r="J14" s="20">
        <f t="shared" si="2"/>
        <v>-1716.5</v>
      </c>
      <c r="K14" s="21">
        <f t="shared" si="3"/>
        <v>0.9978169093439333</v>
      </c>
      <c r="L14" s="37"/>
      <c r="M14" s="37"/>
    </row>
    <row r="15" spans="1:13" s="16" customFormat="1" ht="25.5" x14ac:dyDescent="0.2">
      <c r="A15" s="12" t="s">
        <v>1</v>
      </c>
      <c r="B15" s="13">
        <v>3</v>
      </c>
      <c r="C15" s="13">
        <v>0</v>
      </c>
      <c r="D15" s="23">
        <f>SUM(D16:D19)</f>
        <v>268322.19999999995</v>
      </c>
      <c r="E15" s="23">
        <f>SUM(E16:E19)</f>
        <v>243845.5</v>
      </c>
      <c r="F15" s="23">
        <f>SUM(F16:F19)</f>
        <v>320880.90000000002</v>
      </c>
      <c r="G15" s="23">
        <f>SUM(G16:G19)</f>
        <v>318652.59999999998</v>
      </c>
      <c r="H15" s="14">
        <f t="shared" si="0"/>
        <v>74807.099999999977</v>
      </c>
      <c r="I15" s="15">
        <f t="shared" si="1"/>
        <v>1.3067807279609425</v>
      </c>
      <c r="J15" s="14">
        <f t="shared" si="2"/>
        <v>-2228.3000000000466</v>
      </c>
      <c r="K15" s="15">
        <f t="shared" si="3"/>
        <v>0.99305567891388968</v>
      </c>
      <c r="L15" s="32"/>
      <c r="M15" s="32"/>
    </row>
    <row r="16" spans="1:13" s="11" customFormat="1" ht="153" x14ac:dyDescent="0.2">
      <c r="A16" s="17" t="s">
        <v>20</v>
      </c>
      <c r="B16" s="18">
        <v>3</v>
      </c>
      <c r="C16" s="18">
        <v>4</v>
      </c>
      <c r="D16" s="22">
        <v>12547.4</v>
      </c>
      <c r="E16" s="19">
        <v>13357.4</v>
      </c>
      <c r="F16" s="19">
        <v>13997.1</v>
      </c>
      <c r="G16" s="22">
        <v>13997.1</v>
      </c>
      <c r="H16" s="20">
        <f t="shared" si="0"/>
        <v>639.70000000000073</v>
      </c>
      <c r="I16" s="21">
        <f t="shared" si="1"/>
        <v>1.0478910566427599</v>
      </c>
      <c r="J16" s="20">
        <f t="shared" si="2"/>
        <v>0</v>
      </c>
      <c r="K16" s="21">
        <f t="shared" si="3"/>
        <v>1</v>
      </c>
      <c r="L16" s="34" t="s">
        <v>90</v>
      </c>
      <c r="M16" s="37"/>
    </row>
    <row r="17" spans="1:13" s="11" customFormat="1" ht="38.25" x14ac:dyDescent="0.2">
      <c r="A17" s="17" t="s">
        <v>59</v>
      </c>
      <c r="B17" s="18">
        <v>3</v>
      </c>
      <c r="C17" s="18">
        <v>9</v>
      </c>
      <c r="D17" s="22">
        <v>20314.8</v>
      </c>
      <c r="E17" s="19">
        <v>32007.7</v>
      </c>
      <c r="F17" s="19">
        <v>14964</v>
      </c>
      <c r="G17" s="22">
        <v>14964</v>
      </c>
      <c r="H17" s="20">
        <f t="shared" si="0"/>
        <v>-17043.7</v>
      </c>
      <c r="I17" s="21">
        <f t="shared" si="1"/>
        <v>0.46751250480353163</v>
      </c>
      <c r="J17" s="20">
        <f t="shared" si="2"/>
        <v>0</v>
      </c>
      <c r="K17" s="21">
        <f t="shared" si="3"/>
        <v>1</v>
      </c>
      <c r="L17" s="34" t="s">
        <v>71</v>
      </c>
      <c r="M17" s="37"/>
    </row>
    <row r="18" spans="1:13" s="11" customFormat="1" ht="63.75" x14ac:dyDescent="0.2">
      <c r="A18" s="17" t="s">
        <v>63</v>
      </c>
      <c r="B18" s="18">
        <v>3</v>
      </c>
      <c r="C18" s="18">
        <v>10</v>
      </c>
      <c r="D18" s="22">
        <v>149190.39999999999</v>
      </c>
      <c r="E18" s="19">
        <v>145613</v>
      </c>
      <c r="F18" s="19">
        <v>165460.79999999999</v>
      </c>
      <c r="G18" s="22">
        <v>163232.6</v>
      </c>
      <c r="H18" s="20">
        <f t="shared" si="0"/>
        <v>17619.600000000006</v>
      </c>
      <c r="I18" s="21">
        <f t="shared" si="1"/>
        <v>1.1210029324304835</v>
      </c>
      <c r="J18" s="20">
        <f t="shared" si="2"/>
        <v>-2228.1999999999825</v>
      </c>
      <c r="K18" s="21">
        <f t="shared" si="3"/>
        <v>0.98653336621121146</v>
      </c>
      <c r="L18" s="34" t="s">
        <v>72</v>
      </c>
      <c r="M18" s="37"/>
    </row>
    <row r="19" spans="1:13" s="11" customFormat="1" ht="191.25" x14ac:dyDescent="0.2">
      <c r="A19" s="17" t="s">
        <v>21</v>
      </c>
      <c r="B19" s="18">
        <v>3</v>
      </c>
      <c r="C19" s="18">
        <v>14</v>
      </c>
      <c r="D19" s="22">
        <v>86269.6</v>
      </c>
      <c r="E19" s="19">
        <v>52867.4</v>
      </c>
      <c r="F19" s="19">
        <v>126459</v>
      </c>
      <c r="G19" s="22">
        <v>126458.9</v>
      </c>
      <c r="H19" s="20">
        <f t="shared" si="0"/>
        <v>73591.5</v>
      </c>
      <c r="I19" s="21">
        <f t="shared" si="1"/>
        <v>2.392001498087668</v>
      </c>
      <c r="J19" s="20">
        <f t="shared" si="2"/>
        <v>-0.10000000000582077</v>
      </c>
      <c r="K19" s="21">
        <f t="shared" si="3"/>
        <v>0.99999920922986896</v>
      </c>
      <c r="L19" s="34" t="s">
        <v>99</v>
      </c>
      <c r="M19" s="37"/>
    </row>
    <row r="20" spans="1:13" s="16" customFormat="1" ht="12.75" x14ac:dyDescent="0.2">
      <c r="A20" s="12" t="s">
        <v>2</v>
      </c>
      <c r="B20" s="13">
        <v>4</v>
      </c>
      <c r="C20" s="13">
        <v>0</v>
      </c>
      <c r="D20" s="23">
        <f t="shared" ref="D20" si="4">SUM(D21:D26)</f>
        <v>1644802.7</v>
      </c>
      <c r="E20" s="23">
        <f t="shared" ref="E20:G20" si="5">SUM(E21:E26)</f>
        <v>1642147.7999999998</v>
      </c>
      <c r="F20" s="23">
        <f t="shared" si="5"/>
        <v>2884610.7</v>
      </c>
      <c r="G20" s="23">
        <f t="shared" si="5"/>
        <v>2852576.7</v>
      </c>
      <c r="H20" s="14">
        <f t="shared" si="0"/>
        <v>1210428.9000000004</v>
      </c>
      <c r="I20" s="15">
        <f t="shared" si="1"/>
        <v>1.7371010697088292</v>
      </c>
      <c r="J20" s="14">
        <f t="shared" si="2"/>
        <v>-32034</v>
      </c>
      <c r="K20" s="15">
        <f t="shared" si="3"/>
        <v>0.98889486196525578</v>
      </c>
      <c r="L20" s="32"/>
      <c r="M20" s="32"/>
    </row>
    <row r="21" spans="1:13" s="11" customFormat="1" ht="25.5" x14ac:dyDescent="0.2">
      <c r="A21" s="17" t="s">
        <v>22</v>
      </c>
      <c r="B21" s="18">
        <v>4</v>
      </c>
      <c r="C21" s="18">
        <v>1</v>
      </c>
      <c r="D21" s="22">
        <v>11412.9</v>
      </c>
      <c r="E21" s="19">
        <v>19303</v>
      </c>
      <c r="F21" s="19">
        <v>18306.5</v>
      </c>
      <c r="G21" s="22">
        <v>18098.5</v>
      </c>
      <c r="H21" s="20">
        <f t="shared" si="0"/>
        <v>-1204.5</v>
      </c>
      <c r="I21" s="21">
        <f t="shared" si="1"/>
        <v>0.93760037299901566</v>
      </c>
      <c r="J21" s="20">
        <f t="shared" si="2"/>
        <v>-208</v>
      </c>
      <c r="K21" s="21">
        <f t="shared" si="3"/>
        <v>0.98863791549449653</v>
      </c>
      <c r="L21" s="45" t="s">
        <v>78</v>
      </c>
      <c r="M21" s="39"/>
    </row>
    <row r="22" spans="1:13" s="11" customFormat="1" ht="42" customHeight="1" x14ac:dyDescent="0.2">
      <c r="A22" s="17" t="s">
        <v>23</v>
      </c>
      <c r="B22" s="18">
        <v>4</v>
      </c>
      <c r="C22" s="18">
        <v>5</v>
      </c>
      <c r="D22" s="22">
        <v>12210.9</v>
      </c>
      <c r="E22" s="19">
        <v>15973.3</v>
      </c>
      <c r="F22" s="19">
        <v>663.9</v>
      </c>
      <c r="G22" s="22">
        <v>663.9</v>
      </c>
      <c r="H22" s="20">
        <f t="shared" si="0"/>
        <v>-15309.4</v>
      </c>
      <c r="I22" s="21">
        <f t="shared" si="1"/>
        <v>4.1563108437204586E-2</v>
      </c>
      <c r="J22" s="20">
        <f t="shared" si="2"/>
        <v>0</v>
      </c>
      <c r="K22" s="21">
        <f t="shared" si="3"/>
        <v>1</v>
      </c>
      <c r="L22" s="34" t="s">
        <v>73</v>
      </c>
      <c r="M22" s="37"/>
    </row>
    <row r="23" spans="1:13" s="11" customFormat="1" ht="140.25" x14ac:dyDescent="0.2">
      <c r="A23" s="17" t="s">
        <v>24</v>
      </c>
      <c r="B23" s="18">
        <v>4</v>
      </c>
      <c r="C23" s="18">
        <v>8</v>
      </c>
      <c r="D23" s="22">
        <v>205590.9</v>
      </c>
      <c r="E23" s="19">
        <v>192016.3</v>
      </c>
      <c r="F23" s="19">
        <v>320782.59999999998</v>
      </c>
      <c r="G23" s="22">
        <v>320782.59999999998</v>
      </c>
      <c r="H23" s="20">
        <f t="shared" si="0"/>
        <v>128766.29999999999</v>
      </c>
      <c r="I23" s="21">
        <f t="shared" si="1"/>
        <v>1.6706008812793498</v>
      </c>
      <c r="J23" s="20">
        <f t="shared" si="2"/>
        <v>0</v>
      </c>
      <c r="K23" s="21">
        <f t="shared" si="3"/>
        <v>1</v>
      </c>
      <c r="L23" s="35" t="s">
        <v>91</v>
      </c>
      <c r="M23" s="37"/>
    </row>
    <row r="24" spans="1:13" s="11" customFormat="1" ht="51" x14ac:dyDescent="0.2">
      <c r="A24" s="17" t="s">
        <v>25</v>
      </c>
      <c r="B24" s="18">
        <v>4</v>
      </c>
      <c r="C24" s="18">
        <v>9</v>
      </c>
      <c r="D24" s="22">
        <v>879496.5</v>
      </c>
      <c r="E24" s="19">
        <v>904751.2</v>
      </c>
      <c r="F24" s="19">
        <v>2006895.2</v>
      </c>
      <c r="G24" s="22">
        <v>1997343.2</v>
      </c>
      <c r="H24" s="20">
        <f t="shared" si="0"/>
        <v>1092592</v>
      </c>
      <c r="I24" s="21">
        <f t="shared" si="1"/>
        <v>2.2076159722142399</v>
      </c>
      <c r="J24" s="20">
        <f t="shared" si="2"/>
        <v>-9552</v>
      </c>
      <c r="K24" s="21">
        <f t="shared" si="3"/>
        <v>0.99524040916536149</v>
      </c>
      <c r="L24" s="37" t="s">
        <v>85</v>
      </c>
      <c r="M24" s="39"/>
    </row>
    <row r="25" spans="1:13" s="11" customFormat="1" ht="40.5" customHeight="1" x14ac:dyDescent="0.2">
      <c r="A25" s="17" t="s">
        <v>26</v>
      </c>
      <c r="B25" s="18">
        <v>4</v>
      </c>
      <c r="C25" s="18">
        <v>10</v>
      </c>
      <c r="D25" s="22">
        <v>2966</v>
      </c>
      <c r="E25" s="19">
        <v>21734.7</v>
      </c>
      <c r="F25" s="19">
        <v>14912.5</v>
      </c>
      <c r="G25" s="22">
        <v>14906.5</v>
      </c>
      <c r="H25" s="20">
        <f t="shared" si="0"/>
        <v>-6828.2000000000007</v>
      </c>
      <c r="I25" s="21">
        <f t="shared" si="1"/>
        <v>0.68583877394212933</v>
      </c>
      <c r="J25" s="20">
        <f t="shared" si="2"/>
        <v>-6</v>
      </c>
      <c r="K25" s="21">
        <f t="shared" si="3"/>
        <v>0.99959765297569159</v>
      </c>
      <c r="L25" s="35" t="s">
        <v>89</v>
      </c>
      <c r="M25" s="37"/>
    </row>
    <row r="26" spans="1:13" s="11" customFormat="1" ht="25.5" x14ac:dyDescent="0.2">
      <c r="A26" s="17" t="s">
        <v>27</v>
      </c>
      <c r="B26" s="18">
        <v>4</v>
      </c>
      <c r="C26" s="18">
        <v>12</v>
      </c>
      <c r="D26" s="22">
        <v>533125.5</v>
      </c>
      <c r="E26" s="19">
        <v>488369.3</v>
      </c>
      <c r="F26" s="19">
        <v>523050</v>
      </c>
      <c r="G26" s="22">
        <v>500782</v>
      </c>
      <c r="H26" s="20">
        <f t="shared" si="0"/>
        <v>12412.700000000012</v>
      </c>
      <c r="I26" s="21">
        <f t="shared" si="1"/>
        <v>1.0254166263112772</v>
      </c>
      <c r="J26" s="20">
        <f t="shared" si="2"/>
        <v>-22268</v>
      </c>
      <c r="K26" s="21">
        <f t="shared" si="3"/>
        <v>0.95742663225313063</v>
      </c>
      <c r="L26" s="34"/>
      <c r="M26" s="37"/>
    </row>
    <row r="27" spans="1:13" s="16" customFormat="1" ht="12.75" x14ac:dyDescent="0.2">
      <c r="A27" s="12" t="s">
        <v>3</v>
      </c>
      <c r="B27" s="13">
        <v>5</v>
      </c>
      <c r="C27" s="13">
        <v>0</v>
      </c>
      <c r="D27" s="23">
        <f t="shared" ref="D27" si="6">SUM(D28:D31)</f>
        <v>2714225.8999999994</v>
      </c>
      <c r="E27" s="23">
        <f t="shared" ref="E27:G27" si="7">SUM(E28:E31)</f>
        <v>935950.20000000007</v>
      </c>
      <c r="F27" s="23">
        <f t="shared" si="7"/>
        <v>2083572.6</v>
      </c>
      <c r="G27" s="23">
        <f t="shared" si="7"/>
        <v>2058658.3</v>
      </c>
      <c r="H27" s="14">
        <f t="shared" si="0"/>
        <v>1122708.1000000001</v>
      </c>
      <c r="I27" s="15">
        <f t="shared" si="1"/>
        <v>2.1995382874003337</v>
      </c>
      <c r="J27" s="14">
        <f t="shared" si="2"/>
        <v>-24914.300000000047</v>
      </c>
      <c r="K27" s="15">
        <f t="shared" si="3"/>
        <v>0.98804250929389259</v>
      </c>
      <c r="L27" s="32"/>
      <c r="M27" s="32"/>
    </row>
    <row r="28" spans="1:13" s="11" customFormat="1" ht="89.25" x14ac:dyDescent="0.2">
      <c r="A28" s="17" t="s">
        <v>28</v>
      </c>
      <c r="B28" s="18">
        <v>5</v>
      </c>
      <c r="C28" s="18">
        <v>1</v>
      </c>
      <c r="D28" s="22">
        <v>1690807.5</v>
      </c>
      <c r="E28" s="19">
        <v>141499.4</v>
      </c>
      <c r="F28" s="19">
        <v>1024585.4</v>
      </c>
      <c r="G28" s="22">
        <v>1022681.6</v>
      </c>
      <c r="H28" s="20">
        <f t="shared" si="0"/>
        <v>881182.2</v>
      </c>
      <c r="I28" s="21">
        <f t="shared" si="1"/>
        <v>7.2274624486040224</v>
      </c>
      <c r="J28" s="20">
        <f t="shared" si="2"/>
        <v>-1903.8000000000466</v>
      </c>
      <c r="K28" s="21">
        <f t="shared" si="3"/>
        <v>0.99814188256049707</v>
      </c>
      <c r="L28" s="35" t="s">
        <v>98</v>
      </c>
      <c r="M28" s="35"/>
    </row>
    <row r="29" spans="1:13" s="11" customFormat="1" ht="114.75" x14ac:dyDescent="0.2">
      <c r="A29" s="17" t="s">
        <v>29</v>
      </c>
      <c r="B29" s="18">
        <v>5</v>
      </c>
      <c r="C29" s="18">
        <v>2</v>
      </c>
      <c r="D29" s="22">
        <v>187230.4</v>
      </c>
      <c r="E29" s="19">
        <v>106661.8</v>
      </c>
      <c r="F29" s="19">
        <v>189002.4</v>
      </c>
      <c r="G29" s="22">
        <v>189002.3</v>
      </c>
      <c r="H29" s="20">
        <f t="shared" si="0"/>
        <v>82340.499999999985</v>
      </c>
      <c r="I29" s="21">
        <f t="shared" si="1"/>
        <v>1.7719774089692841</v>
      </c>
      <c r="J29" s="20">
        <f t="shared" si="2"/>
        <v>-0.10000000000582077</v>
      </c>
      <c r="K29" s="21">
        <f t="shared" si="3"/>
        <v>0.99999947090618957</v>
      </c>
      <c r="L29" s="34" t="s">
        <v>87</v>
      </c>
      <c r="M29" s="35"/>
    </row>
    <row r="30" spans="1:13" s="11" customFormat="1" ht="51" x14ac:dyDescent="0.2">
      <c r="A30" s="17" t="s">
        <v>30</v>
      </c>
      <c r="B30" s="18">
        <v>5</v>
      </c>
      <c r="C30" s="18">
        <v>3</v>
      </c>
      <c r="D30" s="22">
        <v>759929.2</v>
      </c>
      <c r="E30" s="19">
        <v>599152.4</v>
      </c>
      <c r="F30" s="19">
        <v>746339.5</v>
      </c>
      <c r="G30" s="22">
        <v>723657.8</v>
      </c>
      <c r="H30" s="20">
        <f t="shared" si="0"/>
        <v>124505.40000000002</v>
      </c>
      <c r="I30" s="21">
        <f t="shared" si="1"/>
        <v>1.2078025557437473</v>
      </c>
      <c r="J30" s="20">
        <f t="shared" si="2"/>
        <v>-22681.699999999953</v>
      </c>
      <c r="K30" s="21">
        <f t="shared" si="3"/>
        <v>0.96960940697899556</v>
      </c>
      <c r="L30" s="34" t="s">
        <v>88</v>
      </c>
      <c r="M30" s="39"/>
    </row>
    <row r="31" spans="1:13" s="11" customFormat="1" ht="89.25" x14ac:dyDescent="0.2">
      <c r="A31" s="17" t="s">
        <v>31</v>
      </c>
      <c r="B31" s="18">
        <v>5</v>
      </c>
      <c r="C31" s="18">
        <v>5</v>
      </c>
      <c r="D31" s="22">
        <v>76258.8</v>
      </c>
      <c r="E31" s="19">
        <v>88636.6</v>
      </c>
      <c r="F31" s="19">
        <v>123645.3</v>
      </c>
      <c r="G31" s="22">
        <v>123316.6</v>
      </c>
      <c r="H31" s="20">
        <f t="shared" si="0"/>
        <v>34680</v>
      </c>
      <c r="I31" s="21">
        <f t="shared" si="1"/>
        <v>1.3912604951002181</v>
      </c>
      <c r="J31" s="20">
        <f t="shared" si="2"/>
        <v>-328.69999999999709</v>
      </c>
      <c r="K31" s="21">
        <f t="shared" si="3"/>
        <v>0.99734158920719185</v>
      </c>
      <c r="L31" s="34" t="s">
        <v>86</v>
      </c>
      <c r="M31" s="37"/>
    </row>
    <row r="32" spans="1:13" s="16" customFormat="1" ht="12.75" x14ac:dyDescent="0.2">
      <c r="A32" s="12" t="s">
        <v>4</v>
      </c>
      <c r="B32" s="13">
        <v>6</v>
      </c>
      <c r="C32" s="13">
        <v>0</v>
      </c>
      <c r="D32" s="23">
        <f t="shared" ref="D32:G32" si="8">SUM(D33)</f>
        <v>193.8</v>
      </c>
      <c r="E32" s="23">
        <f t="shared" si="8"/>
        <v>204.4</v>
      </c>
      <c r="F32" s="23">
        <f t="shared" si="8"/>
        <v>204.4</v>
      </c>
      <c r="G32" s="23">
        <f t="shared" si="8"/>
        <v>204.4</v>
      </c>
      <c r="H32" s="14">
        <f t="shared" si="0"/>
        <v>0</v>
      </c>
      <c r="I32" s="15">
        <f t="shared" si="1"/>
        <v>1</v>
      </c>
      <c r="J32" s="14">
        <f t="shared" si="2"/>
        <v>0</v>
      </c>
      <c r="K32" s="15">
        <f t="shared" si="3"/>
        <v>1</v>
      </c>
      <c r="L32" s="38"/>
      <c r="M32" s="38"/>
    </row>
    <row r="33" spans="1:13" s="11" customFormat="1" ht="25.5" x14ac:dyDescent="0.2">
      <c r="A33" s="17" t="s">
        <v>32</v>
      </c>
      <c r="B33" s="18">
        <v>6</v>
      </c>
      <c r="C33" s="18">
        <v>5</v>
      </c>
      <c r="D33" s="22">
        <v>193.8</v>
      </c>
      <c r="E33" s="19">
        <v>204.4</v>
      </c>
      <c r="F33" s="19">
        <v>204.4</v>
      </c>
      <c r="G33" s="22">
        <v>204.4</v>
      </c>
      <c r="H33" s="20">
        <f t="shared" si="0"/>
        <v>0</v>
      </c>
      <c r="I33" s="21">
        <f t="shared" si="1"/>
        <v>1</v>
      </c>
      <c r="J33" s="20">
        <f t="shared" si="2"/>
        <v>0</v>
      </c>
      <c r="K33" s="21">
        <f t="shared" si="3"/>
        <v>1</v>
      </c>
      <c r="L33" s="39"/>
      <c r="M33" s="39"/>
    </row>
    <row r="34" spans="1:13" s="16" customFormat="1" ht="12.75" x14ac:dyDescent="0.2">
      <c r="A34" s="12" t="s">
        <v>5</v>
      </c>
      <c r="B34" s="13">
        <v>7</v>
      </c>
      <c r="C34" s="13">
        <v>0</v>
      </c>
      <c r="D34" s="23">
        <f t="shared" ref="D34" si="9">SUM(D35:D39)</f>
        <v>8479317.6999999993</v>
      </c>
      <c r="E34" s="23">
        <f t="shared" ref="E34:G34" si="10">SUM(E35:E39)</f>
        <v>8530805.4000000004</v>
      </c>
      <c r="F34" s="23">
        <f t="shared" si="10"/>
        <v>9645029.7999999989</v>
      </c>
      <c r="G34" s="23">
        <f t="shared" si="10"/>
        <v>9190981.7999999989</v>
      </c>
      <c r="H34" s="14">
        <f t="shared" si="0"/>
        <v>660176.39999999851</v>
      </c>
      <c r="I34" s="15">
        <f t="shared" si="1"/>
        <v>1.0773873472720406</v>
      </c>
      <c r="J34" s="14">
        <f t="shared" si="2"/>
        <v>-454048</v>
      </c>
      <c r="K34" s="15">
        <f t="shared" si="3"/>
        <v>0.95292414752311083</v>
      </c>
      <c r="L34" s="38"/>
      <c r="M34" s="38"/>
    </row>
    <row r="35" spans="1:13" s="11" customFormat="1" ht="38.25" x14ac:dyDescent="0.2">
      <c r="A35" s="17" t="s">
        <v>33</v>
      </c>
      <c r="B35" s="18">
        <v>7</v>
      </c>
      <c r="C35" s="18">
        <v>1</v>
      </c>
      <c r="D35" s="22">
        <v>2636361</v>
      </c>
      <c r="E35" s="19">
        <v>2312857.2999999998</v>
      </c>
      <c r="F35" s="19">
        <v>2600364.4</v>
      </c>
      <c r="G35" s="22">
        <v>2573305.5</v>
      </c>
      <c r="H35" s="20">
        <f t="shared" si="0"/>
        <v>260448.20000000019</v>
      </c>
      <c r="I35" s="21">
        <f t="shared" si="1"/>
        <v>1.1126088496683302</v>
      </c>
      <c r="J35" s="20">
        <f t="shared" si="2"/>
        <v>-27058.899999999907</v>
      </c>
      <c r="K35" s="21">
        <f t="shared" si="3"/>
        <v>0.98959418918363906</v>
      </c>
      <c r="L35" s="35" t="s">
        <v>83</v>
      </c>
      <c r="M35" s="37"/>
    </row>
    <row r="36" spans="1:13" s="11" customFormat="1" ht="102" x14ac:dyDescent="0.2">
      <c r="A36" s="17" t="s">
        <v>34</v>
      </c>
      <c r="B36" s="18">
        <v>7</v>
      </c>
      <c r="C36" s="18">
        <v>2</v>
      </c>
      <c r="D36" s="22">
        <v>5136327.7</v>
      </c>
      <c r="E36" s="19">
        <v>5418410.7000000002</v>
      </c>
      <c r="F36" s="19">
        <v>6245236</v>
      </c>
      <c r="G36" s="22">
        <v>5820662.0999999996</v>
      </c>
      <c r="H36" s="20">
        <f t="shared" si="0"/>
        <v>402251.39999999944</v>
      </c>
      <c r="I36" s="21">
        <f t="shared" si="1"/>
        <v>1.0742378941485553</v>
      </c>
      <c r="J36" s="20">
        <f t="shared" si="2"/>
        <v>-424573.90000000037</v>
      </c>
      <c r="K36" s="21">
        <f t="shared" si="3"/>
        <v>0.93201635614730971</v>
      </c>
      <c r="L36" s="45" t="s">
        <v>82</v>
      </c>
      <c r="M36" s="45" t="s">
        <v>97</v>
      </c>
    </row>
    <row r="37" spans="1:13" s="11" customFormat="1" ht="12.75" x14ac:dyDescent="0.2">
      <c r="A37" s="17" t="s">
        <v>35</v>
      </c>
      <c r="B37" s="18">
        <v>7</v>
      </c>
      <c r="C37" s="18">
        <v>3</v>
      </c>
      <c r="D37" s="22">
        <v>424796.6</v>
      </c>
      <c r="E37" s="19">
        <v>465888.2</v>
      </c>
      <c r="F37" s="19">
        <v>464579.5</v>
      </c>
      <c r="G37" s="22">
        <v>463887.7</v>
      </c>
      <c r="H37" s="20">
        <f t="shared" si="0"/>
        <v>-2000.5</v>
      </c>
      <c r="I37" s="21">
        <f t="shared" si="1"/>
        <v>0.99570605136597146</v>
      </c>
      <c r="J37" s="20">
        <f t="shared" si="2"/>
        <v>-691.79999999998836</v>
      </c>
      <c r="K37" s="21">
        <f t="shared" si="3"/>
        <v>0.99851091148016646</v>
      </c>
      <c r="L37" s="34"/>
      <c r="M37" s="34"/>
    </row>
    <row r="38" spans="1:13" s="11" customFormat="1" ht="38.25" x14ac:dyDescent="0.2">
      <c r="A38" s="17" t="s">
        <v>36</v>
      </c>
      <c r="B38" s="18">
        <v>7</v>
      </c>
      <c r="C38" s="18">
        <v>7</v>
      </c>
      <c r="D38" s="22">
        <v>49308.7</v>
      </c>
      <c r="E38" s="19">
        <v>84286.399999999994</v>
      </c>
      <c r="F38" s="19">
        <v>67505.7</v>
      </c>
      <c r="G38" s="22">
        <v>67505.7</v>
      </c>
      <c r="H38" s="20">
        <f t="shared" si="0"/>
        <v>-16780.699999999997</v>
      </c>
      <c r="I38" s="21">
        <f t="shared" si="1"/>
        <v>0.80090856887943962</v>
      </c>
      <c r="J38" s="20">
        <f t="shared" si="2"/>
        <v>0</v>
      </c>
      <c r="K38" s="21">
        <f t="shared" si="3"/>
        <v>1</v>
      </c>
      <c r="L38" s="35" t="s">
        <v>74</v>
      </c>
      <c r="M38" s="39"/>
    </row>
    <row r="39" spans="1:13" s="11" customFormat="1" ht="38.25" x14ac:dyDescent="0.2">
      <c r="A39" s="17" t="s">
        <v>37</v>
      </c>
      <c r="B39" s="18">
        <v>7</v>
      </c>
      <c r="C39" s="18">
        <v>9</v>
      </c>
      <c r="D39" s="22">
        <v>232523.7</v>
      </c>
      <c r="E39" s="19">
        <v>249362.8</v>
      </c>
      <c r="F39" s="19">
        <v>267344.2</v>
      </c>
      <c r="G39" s="22">
        <v>265620.8</v>
      </c>
      <c r="H39" s="20">
        <f t="shared" si="0"/>
        <v>16258</v>
      </c>
      <c r="I39" s="21">
        <f t="shared" si="1"/>
        <v>1.0651981771138277</v>
      </c>
      <c r="J39" s="20">
        <f t="shared" si="2"/>
        <v>-1723.4000000000233</v>
      </c>
      <c r="K39" s="21">
        <f t="shared" si="3"/>
        <v>0.99355362861808849</v>
      </c>
      <c r="L39" s="35" t="s">
        <v>81</v>
      </c>
      <c r="M39" s="41"/>
    </row>
    <row r="40" spans="1:13" s="16" customFormat="1" ht="12.75" x14ac:dyDescent="0.2">
      <c r="A40" s="12" t="s">
        <v>6</v>
      </c>
      <c r="B40" s="13">
        <v>8</v>
      </c>
      <c r="C40" s="13">
        <v>0</v>
      </c>
      <c r="D40" s="23">
        <f t="shared" ref="D40" si="11">SUM(D41:D42)</f>
        <v>254834.7</v>
      </c>
      <c r="E40" s="23">
        <f t="shared" ref="E40:G40" si="12">SUM(E41:E42)</f>
        <v>280500.89999999997</v>
      </c>
      <c r="F40" s="23">
        <f t="shared" si="12"/>
        <v>292826.19999999995</v>
      </c>
      <c r="G40" s="23">
        <f t="shared" si="12"/>
        <v>292826.19999999995</v>
      </c>
      <c r="H40" s="14">
        <f t="shared" si="0"/>
        <v>12325.299999999988</v>
      </c>
      <c r="I40" s="15">
        <f t="shared" si="1"/>
        <v>1.0439403224731185</v>
      </c>
      <c r="J40" s="14">
        <f t="shared" si="2"/>
        <v>0</v>
      </c>
      <c r="K40" s="15">
        <f t="shared" si="3"/>
        <v>1</v>
      </c>
      <c r="L40" s="32"/>
      <c r="M40" s="32"/>
    </row>
    <row r="41" spans="1:13" s="11" customFormat="1" ht="12.75" x14ac:dyDescent="0.2">
      <c r="A41" s="17" t="s">
        <v>38</v>
      </c>
      <c r="B41" s="18">
        <v>8</v>
      </c>
      <c r="C41" s="18">
        <v>1</v>
      </c>
      <c r="D41" s="22">
        <v>248928.5</v>
      </c>
      <c r="E41" s="19">
        <v>280393.3</v>
      </c>
      <c r="F41" s="19">
        <v>292718.59999999998</v>
      </c>
      <c r="G41" s="22">
        <v>292718.59999999998</v>
      </c>
      <c r="H41" s="20">
        <f t="shared" si="0"/>
        <v>12325.299999999988</v>
      </c>
      <c r="I41" s="21">
        <f t="shared" si="1"/>
        <v>1.043957184426304</v>
      </c>
      <c r="J41" s="20">
        <f t="shared" si="2"/>
        <v>0</v>
      </c>
      <c r="K41" s="21">
        <f t="shared" si="3"/>
        <v>1</v>
      </c>
      <c r="L41" s="34"/>
      <c r="M41" s="37"/>
    </row>
    <row r="42" spans="1:13" s="11" customFormat="1" ht="25.5" x14ac:dyDescent="0.2">
      <c r="A42" s="17" t="s">
        <v>39</v>
      </c>
      <c r="B42" s="18">
        <v>8</v>
      </c>
      <c r="C42" s="18">
        <v>4</v>
      </c>
      <c r="D42" s="22">
        <v>5906.2</v>
      </c>
      <c r="E42" s="19">
        <v>107.6</v>
      </c>
      <c r="F42" s="19">
        <v>107.6</v>
      </c>
      <c r="G42" s="22">
        <v>107.6</v>
      </c>
      <c r="H42" s="20">
        <f t="shared" si="0"/>
        <v>0</v>
      </c>
      <c r="I42" s="21">
        <f t="shared" si="1"/>
        <v>1</v>
      </c>
      <c r="J42" s="20">
        <f t="shared" si="2"/>
        <v>0</v>
      </c>
      <c r="K42" s="21">
        <f t="shared" si="3"/>
        <v>1</v>
      </c>
      <c r="L42" s="35"/>
      <c r="M42" s="37"/>
    </row>
    <row r="43" spans="1:13" s="16" customFormat="1" ht="12.75" x14ac:dyDescent="0.2">
      <c r="A43" s="12" t="s">
        <v>11</v>
      </c>
      <c r="B43" s="13">
        <v>9</v>
      </c>
      <c r="C43" s="13">
        <v>0</v>
      </c>
      <c r="D43" s="23">
        <f t="shared" ref="D43:G43" si="13">SUM(D44)</f>
        <v>4236.3</v>
      </c>
      <c r="E43" s="23">
        <f t="shared" si="13"/>
        <v>4664.3</v>
      </c>
      <c r="F43" s="23">
        <f t="shared" si="13"/>
        <v>4559.5</v>
      </c>
      <c r="G43" s="23">
        <f t="shared" si="13"/>
        <v>4559.5</v>
      </c>
      <c r="H43" s="14">
        <f t="shared" si="0"/>
        <v>-104.80000000000018</v>
      </c>
      <c r="I43" s="15">
        <f t="shared" si="1"/>
        <v>0.97753146238449495</v>
      </c>
      <c r="J43" s="14">
        <f t="shared" si="2"/>
        <v>0</v>
      </c>
      <c r="K43" s="15">
        <f t="shared" si="3"/>
        <v>1</v>
      </c>
      <c r="L43" s="38"/>
      <c r="M43" s="38"/>
    </row>
    <row r="44" spans="1:13" s="11" customFormat="1" ht="25.5" x14ac:dyDescent="0.2">
      <c r="A44" s="17" t="s">
        <v>40</v>
      </c>
      <c r="B44" s="18">
        <v>9</v>
      </c>
      <c r="C44" s="18">
        <v>9</v>
      </c>
      <c r="D44" s="22">
        <v>4236.3</v>
      </c>
      <c r="E44" s="19">
        <v>4664.3</v>
      </c>
      <c r="F44" s="19">
        <v>4559.5</v>
      </c>
      <c r="G44" s="22">
        <v>4559.5</v>
      </c>
      <c r="H44" s="20">
        <f t="shared" si="0"/>
        <v>-104.80000000000018</v>
      </c>
      <c r="I44" s="21">
        <f t="shared" si="1"/>
        <v>0.97753146238449495</v>
      </c>
      <c r="J44" s="20">
        <f t="shared" si="2"/>
        <v>0</v>
      </c>
      <c r="K44" s="21">
        <f t="shared" si="3"/>
        <v>1</v>
      </c>
      <c r="L44" s="35"/>
      <c r="M44" s="35"/>
    </row>
    <row r="45" spans="1:13" s="16" customFormat="1" ht="12.75" x14ac:dyDescent="0.2">
      <c r="A45" s="12" t="s">
        <v>7</v>
      </c>
      <c r="B45" s="13">
        <v>10</v>
      </c>
      <c r="C45" s="13">
        <v>0</v>
      </c>
      <c r="D45" s="23">
        <f t="shared" ref="D45" si="14">SUM(D46:D50)</f>
        <v>304997.7</v>
      </c>
      <c r="E45" s="23">
        <f t="shared" ref="E45:G45" si="15">SUM(E46:E50)</f>
        <v>323223</v>
      </c>
      <c r="F45" s="23">
        <f t="shared" si="15"/>
        <v>548275.69999999995</v>
      </c>
      <c r="G45" s="23">
        <f t="shared" si="15"/>
        <v>547219.69999999995</v>
      </c>
      <c r="H45" s="14">
        <f t="shared" si="0"/>
        <v>223996.69999999995</v>
      </c>
      <c r="I45" s="15">
        <f t="shared" si="1"/>
        <v>1.693009779625831</v>
      </c>
      <c r="J45" s="14">
        <f t="shared" si="2"/>
        <v>-1056</v>
      </c>
      <c r="K45" s="15">
        <f t="shared" si="3"/>
        <v>0.99807396169481888</v>
      </c>
      <c r="L45" s="38"/>
      <c r="M45" s="38"/>
    </row>
    <row r="46" spans="1:13" s="11" customFormat="1" ht="51" x14ac:dyDescent="0.2">
      <c r="A46" s="17" t="s">
        <v>41</v>
      </c>
      <c r="B46" s="18">
        <v>10</v>
      </c>
      <c r="C46" s="18">
        <v>1</v>
      </c>
      <c r="D46" s="22">
        <v>7134.5</v>
      </c>
      <c r="E46" s="19">
        <v>8258</v>
      </c>
      <c r="F46" s="19">
        <v>27562.2</v>
      </c>
      <c r="G46" s="22">
        <v>27562.2</v>
      </c>
      <c r="H46" s="20">
        <f t="shared" si="0"/>
        <v>19304.2</v>
      </c>
      <c r="I46" s="21">
        <f t="shared" si="1"/>
        <v>3.3376362315330588</v>
      </c>
      <c r="J46" s="20">
        <f t="shared" si="2"/>
        <v>0</v>
      </c>
      <c r="K46" s="21">
        <f t="shared" si="3"/>
        <v>1</v>
      </c>
      <c r="L46" s="37" t="s">
        <v>94</v>
      </c>
      <c r="M46" s="37"/>
    </row>
    <row r="47" spans="1:13" s="11" customFormat="1" ht="12.75" hidden="1" x14ac:dyDescent="0.2">
      <c r="A47" s="17" t="s">
        <v>42</v>
      </c>
      <c r="B47" s="18">
        <v>10</v>
      </c>
      <c r="C47" s="18">
        <v>2</v>
      </c>
      <c r="D47" s="22">
        <v>0</v>
      </c>
      <c r="E47" s="19">
        <v>0</v>
      </c>
      <c r="F47" s="19">
        <v>0</v>
      </c>
      <c r="G47" s="22">
        <v>0</v>
      </c>
      <c r="H47" s="20">
        <f t="shared" si="0"/>
        <v>0</v>
      </c>
      <c r="I47" s="21">
        <v>0</v>
      </c>
      <c r="J47" s="20">
        <f t="shared" si="2"/>
        <v>0</v>
      </c>
      <c r="K47" s="21">
        <v>0</v>
      </c>
      <c r="L47" s="35"/>
      <c r="M47" s="35"/>
    </row>
    <row r="48" spans="1:13" s="11" customFormat="1" ht="102" x14ac:dyDescent="0.2">
      <c r="A48" s="17" t="s">
        <v>43</v>
      </c>
      <c r="B48" s="18">
        <v>10</v>
      </c>
      <c r="C48" s="18">
        <v>3</v>
      </c>
      <c r="D48" s="22">
        <v>25973.1</v>
      </c>
      <c r="E48" s="19">
        <v>20450.900000000001</v>
      </c>
      <c r="F48" s="19">
        <v>179223.7</v>
      </c>
      <c r="G48" s="22">
        <v>179037.4</v>
      </c>
      <c r="H48" s="20">
        <f t="shared" si="0"/>
        <v>158586.5</v>
      </c>
      <c r="I48" s="21">
        <f t="shared" si="1"/>
        <v>8.7544998019647053</v>
      </c>
      <c r="J48" s="20">
        <f t="shared" si="2"/>
        <v>-186.30000000001746</v>
      </c>
      <c r="K48" s="21">
        <f t="shared" si="3"/>
        <v>0.99896051694056076</v>
      </c>
      <c r="L48" s="37" t="s">
        <v>84</v>
      </c>
      <c r="M48" s="39"/>
    </row>
    <row r="49" spans="1:13" s="11" customFormat="1" ht="165.75" x14ac:dyDescent="0.2">
      <c r="A49" s="17" t="s">
        <v>44</v>
      </c>
      <c r="B49" s="18">
        <v>10</v>
      </c>
      <c r="C49" s="18">
        <v>4</v>
      </c>
      <c r="D49" s="22">
        <v>96545.4</v>
      </c>
      <c r="E49" s="19">
        <v>102049.5</v>
      </c>
      <c r="F49" s="19">
        <v>107299.1</v>
      </c>
      <c r="G49" s="22">
        <v>107299.1</v>
      </c>
      <c r="H49" s="20">
        <f t="shared" si="0"/>
        <v>5249.6000000000058</v>
      </c>
      <c r="I49" s="21">
        <f t="shared" si="1"/>
        <v>1.0514417023111333</v>
      </c>
      <c r="J49" s="20">
        <f t="shared" si="2"/>
        <v>0</v>
      </c>
      <c r="K49" s="21">
        <f t="shared" si="3"/>
        <v>1</v>
      </c>
      <c r="L49" s="35" t="s">
        <v>80</v>
      </c>
      <c r="M49" s="35"/>
    </row>
    <row r="50" spans="1:13" s="11" customFormat="1" ht="102" x14ac:dyDescent="0.2">
      <c r="A50" s="17" t="s">
        <v>45</v>
      </c>
      <c r="B50" s="18">
        <v>10</v>
      </c>
      <c r="C50" s="18">
        <v>6</v>
      </c>
      <c r="D50" s="22">
        <v>175344.7</v>
      </c>
      <c r="E50" s="19">
        <v>192464.6</v>
      </c>
      <c r="F50" s="19">
        <v>234190.7</v>
      </c>
      <c r="G50" s="22">
        <v>233321</v>
      </c>
      <c r="H50" s="20">
        <f t="shared" si="0"/>
        <v>40856.399999999994</v>
      </c>
      <c r="I50" s="21">
        <f t="shared" si="1"/>
        <v>1.212280076440031</v>
      </c>
      <c r="J50" s="20">
        <f t="shared" si="2"/>
        <v>-869.70000000001164</v>
      </c>
      <c r="K50" s="21">
        <f t="shared" si="3"/>
        <v>0.99628635979140068</v>
      </c>
      <c r="L50" s="45" t="s">
        <v>93</v>
      </c>
      <c r="M50" s="41"/>
    </row>
    <row r="51" spans="1:13" s="16" customFormat="1" ht="12.75" x14ac:dyDescent="0.2">
      <c r="A51" s="12" t="s">
        <v>8</v>
      </c>
      <c r="B51" s="13">
        <v>11</v>
      </c>
      <c r="C51" s="13">
        <v>0</v>
      </c>
      <c r="D51" s="23">
        <f t="shared" ref="D51" si="16">SUM(D52:D55)</f>
        <v>394679.39999999997</v>
      </c>
      <c r="E51" s="23">
        <f t="shared" ref="E51:G51" si="17">SUM(E52:E55)</f>
        <v>397125.60000000003</v>
      </c>
      <c r="F51" s="23">
        <f t="shared" si="17"/>
        <v>422018.6</v>
      </c>
      <c r="G51" s="23">
        <f t="shared" si="17"/>
        <v>422018.6</v>
      </c>
      <c r="H51" s="14">
        <f t="shared" si="0"/>
        <v>24892.999999999942</v>
      </c>
      <c r="I51" s="15">
        <f t="shared" si="1"/>
        <v>1.0626829396039941</v>
      </c>
      <c r="J51" s="14">
        <f t="shared" si="2"/>
        <v>0</v>
      </c>
      <c r="K51" s="15">
        <f t="shared" si="3"/>
        <v>1</v>
      </c>
      <c r="L51" s="38"/>
      <c r="M51" s="38"/>
    </row>
    <row r="52" spans="1:13" s="11" customFormat="1" ht="38.25" x14ac:dyDescent="0.2">
      <c r="A52" s="17" t="s">
        <v>46</v>
      </c>
      <c r="B52" s="18">
        <v>11</v>
      </c>
      <c r="C52" s="18">
        <v>1</v>
      </c>
      <c r="D52" s="22">
        <v>333212.7</v>
      </c>
      <c r="E52" s="19">
        <v>246684.5</v>
      </c>
      <c r="F52" s="19">
        <v>235154.1</v>
      </c>
      <c r="G52" s="22">
        <v>235154.1</v>
      </c>
      <c r="H52" s="20">
        <f t="shared" si="0"/>
        <v>-11530.399999999994</v>
      </c>
      <c r="I52" s="21">
        <f t="shared" si="1"/>
        <v>0.95325851441821441</v>
      </c>
      <c r="J52" s="20">
        <f t="shared" si="2"/>
        <v>0</v>
      </c>
      <c r="K52" s="21">
        <f t="shared" si="3"/>
        <v>1</v>
      </c>
      <c r="L52" s="35" t="s">
        <v>76</v>
      </c>
      <c r="M52" s="35"/>
    </row>
    <row r="53" spans="1:13" s="11" customFormat="1" ht="43.5" customHeight="1" x14ac:dyDescent="0.2">
      <c r="A53" s="17" t="s">
        <v>57</v>
      </c>
      <c r="B53" s="18">
        <v>11</v>
      </c>
      <c r="C53" s="18">
        <v>2</v>
      </c>
      <c r="D53" s="22">
        <v>33580.1</v>
      </c>
      <c r="E53" s="19">
        <v>0</v>
      </c>
      <c r="F53" s="19">
        <v>34805</v>
      </c>
      <c r="G53" s="22">
        <v>34805</v>
      </c>
      <c r="H53" s="20">
        <f t="shared" si="0"/>
        <v>34805</v>
      </c>
      <c r="I53" s="21">
        <v>0</v>
      </c>
      <c r="J53" s="20">
        <f t="shared" si="2"/>
        <v>0</v>
      </c>
      <c r="K53" s="21">
        <f t="shared" si="3"/>
        <v>1</v>
      </c>
      <c r="L53" s="45" t="s">
        <v>95</v>
      </c>
      <c r="M53" s="39"/>
    </row>
    <row r="54" spans="1:13" s="11" customFormat="1" ht="76.5" x14ac:dyDescent="0.2">
      <c r="A54" s="17" t="s">
        <v>58</v>
      </c>
      <c r="B54" s="18">
        <v>11</v>
      </c>
      <c r="C54" s="18">
        <v>3</v>
      </c>
      <c r="D54" s="22">
        <v>7669.8</v>
      </c>
      <c r="E54" s="19">
        <v>123538.9</v>
      </c>
      <c r="F54" s="19">
        <v>132414.29999999999</v>
      </c>
      <c r="G54" s="22">
        <v>132414.29999999999</v>
      </c>
      <c r="H54" s="20">
        <f t="shared" si="0"/>
        <v>8875.3999999999942</v>
      </c>
      <c r="I54" s="21">
        <f t="shared" si="1"/>
        <v>1.0718429579670856</v>
      </c>
      <c r="J54" s="20">
        <f t="shared" si="2"/>
        <v>0</v>
      </c>
      <c r="K54" s="21">
        <f t="shared" si="3"/>
        <v>1</v>
      </c>
      <c r="L54" s="45" t="s">
        <v>77</v>
      </c>
      <c r="M54" s="35"/>
    </row>
    <row r="55" spans="1:13" s="11" customFormat="1" ht="38.25" x14ac:dyDescent="0.2">
      <c r="A55" s="17" t="s">
        <v>47</v>
      </c>
      <c r="B55" s="18">
        <v>11</v>
      </c>
      <c r="C55" s="18">
        <v>5</v>
      </c>
      <c r="D55" s="22">
        <v>20216.8</v>
      </c>
      <c r="E55" s="19">
        <v>26902.2</v>
      </c>
      <c r="F55" s="19">
        <v>19645.2</v>
      </c>
      <c r="G55" s="22">
        <v>19645.2</v>
      </c>
      <c r="H55" s="20">
        <f t="shared" si="0"/>
        <v>-7257</v>
      </c>
      <c r="I55" s="21">
        <f t="shared" si="1"/>
        <v>0.73024511006534787</v>
      </c>
      <c r="J55" s="20">
        <f t="shared" si="2"/>
        <v>0</v>
      </c>
      <c r="K55" s="21">
        <f t="shared" si="3"/>
        <v>1</v>
      </c>
      <c r="L55" s="35" t="s">
        <v>76</v>
      </c>
      <c r="M55" s="41"/>
    </row>
    <row r="56" spans="1:13" s="16" customFormat="1" ht="12.75" x14ac:dyDescent="0.2">
      <c r="A56" s="12" t="s">
        <v>9</v>
      </c>
      <c r="B56" s="13">
        <v>12</v>
      </c>
      <c r="C56" s="13">
        <v>0</v>
      </c>
      <c r="D56" s="23">
        <f t="shared" ref="D56" si="18">SUM(D57:D58)</f>
        <v>99718.099999999991</v>
      </c>
      <c r="E56" s="23">
        <f t="shared" ref="E56:G56" si="19">SUM(E57:E58)</f>
        <v>97832</v>
      </c>
      <c r="F56" s="23">
        <f t="shared" si="19"/>
        <v>105707.3</v>
      </c>
      <c r="G56" s="23">
        <f t="shared" si="19"/>
        <v>105707.3</v>
      </c>
      <c r="H56" s="14">
        <f t="shared" si="0"/>
        <v>7875.3000000000029</v>
      </c>
      <c r="I56" s="15">
        <f t="shared" si="1"/>
        <v>1.0804982009976287</v>
      </c>
      <c r="J56" s="14">
        <f t="shared" si="2"/>
        <v>0</v>
      </c>
      <c r="K56" s="15">
        <f t="shared" si="3"/>
        <v>1</v>
      </c>
      <c r="L56" s="43"/>
      <c r="M56" s="38"/>
    </row>
    <row r="57" spans="1:13" s="11" customFormat="1" ht="63.75" x14ac:dyDescent="0.2">
      <c r="A57" s="17" t="s">
        <v>48</v>
      </c>
      <c r="B57" s="18">
        <v>12</v>
      </c>
      <c r="C57" s="18">
        <v>2</v>
      </c>
      <c r="D57" s="22">
        <v>94304.4</v>
      </c>
      <c r="E57" s="19">
        <v>90542.2</v>
      </c>
      <c r="F57" s="19">
        <v>99596.800000000003</v>
      </c>
      <c r="G57" s="22">
        <v>99596.800000000003</v>
      </c>
      <c r="H57" s="20">
        <f t="shared" si="0"/>
        <v>9054.6000000000058</v>
      </c>
      <c r="I57" s="21">
        <f t="shared" si="1"/>
        <v>1.1000041969380026</v>
      </c>
      <c r="J57" s="20">
        <f t="shared" si="2"/>
        <v>0</v>
      </c>
      <c r="K57" s="21">
        <f t="shared" si="3"/>
        <v>1</v>
      </c>
      <c r="L57" s="45" t="s">
        <v>75</v>
      </c>
      <c r="M57" s="37"/>
    </row>
    <row r="58" spans="1:13" s="11" customFormat="1" ht="38.25" x14ac:dyDescent="0.2">
      <c r="A58" s="17" t="s">
        <v>49</v>
      </c>
      <c r="B58" s="18">
        <v>12</v>
      </c>
      <c r="C58" s="18">
        <v>4</v>
      </c>
      <c r="D58" s="22">
        <v>5413.7</v>
      </c>
      <c r="E58" s="19">
        <v>7289.8</v>
      </c>
      <c r="F58" s="19">
        <v>6110.5</v>
      </c>
      <c r="G58" s="22">
        <v>6110.5</v>
      </c>
      <c r="H58" s="20">
        <f t="shared" si="0"/>
        <v>-1179.3000000000002</v>
      </c>
      <c r="I58" s="21">
        <f t="shared" si="1"/>
        <v>0.83822601443112288</v>
      </c>
      <c r="J58" s="20">
        <f t="shared" si="2"/>
        <v>0</v>
      </c>
      <c r="K58" s="21">
        <f t="shared" si="3"/>
        <v>1</v>
      </c>
      <c r="L58" s="45" t="s">
        <v>79</v>
      </c>
      <c r="M58" s="39"/>
    </row>
    <row r="59" spans="1:13" s="16" customFormat="1" ht="25.5" x14ac:dyDescent="0.2">
      <c r="A59" s="12" t="s">
        <v>10</v>
      </c>
      <c r="B59" s="13">
        <v>13</v>
      </c>
      <c r="C59" s="13">
        <v>0</v>
      </c>
      <c r="D59" s="23">
        <f t="shared" ref="D59:G59" si="20">SUM(D60)</f>
        <v>202.3</v>
      </c>
      <c r="E59" s="23">
        <f t="shared" si="20"/>
        <v>5000</v>
      </c>
      <c r="F59" s="23">
        <f t="shared" si="20"/>
        <v>277.89999999999998</v>
      </c>
      <c r="G59" s="23">
        <f t="shared" si="20"/>
        <v>277.89999999999998</v>
      </c>
      <c r="H59" s="14">
        <f t="shared" si="0"/>
        <v>-4722.1000000000004</v>
      </c>
      <c r="I59" s="15">
        <f t="shared" si="1"/>
        <v>5.5579999999999997E-2</v>
      </c>
      <c r="J59" s="14">
        <f t="shared" si="2"/>
        <v>0</v>
      </c>
      <c r="K59" s="15">
        <f t="shared" si="3"/>
        <v>1</v>
      </c>
      <c r="L59" s="43"/>
      <c r="M59" s="38"/>
    </row>
    <row r="60" spans="1:13" s="11" customFormat="1" ht="38.25" x14ac:dyDescent="0.2">
      <c r="A60" s="17" t="s">
        <v>50</v>
      </c>
      <c r="B60" s="18">
        <v>13</v>
      </c>
      <c r="C60" s="18">
        <v>1</v>
      </c>
      <c r="D60" s="24">
        <v>202.3</v>
      </c>
      <c r="E60" s="19">
        <v>5000</v>
      </c>
      <c r="F60" s="19">
        <v>277.89999999999998</v>
      </c>
      <c r="G60" s="24">
        <v>277.89999999999998</v>
      </c>
      <c r="H60" s="20">
        <f t="shared" si="0"/>
        <v>-4722.1000000000004</v>
      </c>
      <c r="I60" s="21">
        <f t="shared" si="1"/>
        <v>5.5579999999999997E-2</v>
      </c>
      <c r="J60" s="20">
        <f t="shared" si="2"/>
        <v>0</v>
      </c>
      <c r="K60" s="21">
        <f t="shared" si="3"/>
        <v>1</v>
      </c>
      <c r="L60" s="44" t="s">
        <v>96</v>
      </c>
      <c r="M60" s="37"/>
    </row>
    <row r="61" spans="1:13" s="16" customFormat="1" ht="19.5" customHeight="1" x14ac:dyDescent="0.2">
      <c r="A61" s="25" t="s">
        <v>52</v>
      </c>
      <c r="B61" s="26"/>
      <c r="C61" s="26"/>
      <c r="D61" s="14">
        <f>D7+D15+D20+D27+D32+D34+D40+D43+D45+D51+D56+D59</f>
        <v>15300639.199999999</v>
      </c>
      <c r="E61" s="14">
        <f>E7+E15+E20+E27+E32+E34+E40+E43+E45+E51+E56+E59</f>
        <v>13874833</v>
      </c>
      <c r="F61" s="14">
        <f>F7+F15+F20+F27+F32+F34+F40+F43+F45+F51+F56+F59</f>
        <v>17649732</v>
      </c>
      <c r="G61" s="14">
        <f>G7+G15+G20+G27+G32+G34+G40+G43+G45+G51+G56+G59</f>
        <v>17133734.899999999</v>
      </c>
      <c r="H61" s="14">
        <f t="shared" si="0"/>
        <v>3258901.8999999985</v>
      </c>
      <c r="I61" s="15">
        <f t="shared" si="1"/>
        <v>1.234878639620383</v>
      </c>
      <c r="J61" s="14">
        <f t="shared" si="2"/>
        <v>-515997.10000000149</v>
      </c>
      <c r="K61" s="15">
        <f t="shared" si="3"/>
        <v>0.97076459291279882</v>
      </c>
      <c r="L61" s="32"/>
      <c r="M61" s="32"/>
    </row>
    <row r="62" spans="1:13" x14ac:dyDescent="0.25">
      <c r="A62" s="27"/>
      <c r="B62" s="27"/>
      <c r="C62" s="27"/>
      <c r="D62" s="27"/>
      <c r="E62" s="27"/>
      <c r="F62" s="27"/>
      <c r="G62" s="27"/>
      <c r="H62" s="27"/>
      <c r="I62" s="28"/>
      <c r="J62" s="27"/>
      <c r="K62" s="27"/>
      <c r="L62" s="27"/>
      <c r="M62" s="27"/>
    </row>
    <row r="63" spans="1:13" x14ac:dyDescent="0.25">
      <c r="A63" s="27"/>
      <c r="B63" s="27"/>
      <c r="C63" s="27"/>
      <c r="D63" s="27"/>
      <c r="E63" s="27"/>
      <c r="F63" s="27"/>
      <c r="G63" s="27"/>
      <c r="H63" s="27"/>
      <c r="I63" s="28"/>
      <c r="J63" s="27"/>
      <c r="K63" s="27"/>
      <c r="L63" s="27"/>
      <c r="M63" s="27"/>
    </row>
    <row r="64" spans="1:13" x14ac:dyDescent="0.25">
      <c r="A64" s="27"/>
      <c r="B64" s="27"/>
      <c r="C64" s="27"/>
      <c r="D64" s="27"/>
      <c r="E64" s="27"/>
      <c r="F64" s="27"/>
      <c r="G64" s="27"/>
      <c r="H64" s="27"/>
      <c r="I64" s="28"/>
      <c r="J64" s="27"/>
      <c r="K64" s="27"/>
      <c r="L64" s="27"/>
      <c r="M64" s="27"/>
    </row>
  </sheetData>
  <mergeCells count="1">
    <mergeCell ref="A3:M3"/>
  </mergeCells>
  <pageMargins left="0.70866141732283472" right="0.70866141732283472" top="0.74803149606299213" bottom="0.74803149606299213" header="0.31496062992125984" footer="0.31496062992125984"/>
  <pageSetup paperSize="8" scale="75" fitToHeight="4" orientation="landscape" r:id="rId1"/>
  <rowBreaks count="2" manualBreakCount="2">
    <brk id="26" max="12" man="1"/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Павловская Татьяна Александровна</cp:lastModifiedBy>
  <cp:lastPrinted>2025-02-25T11:09:04Z</cp:lastPrinted>
  <dcterms:created xsi:type="dcterms:W3CDTF">2018-01-18T06:30:14Z</dcterms:created>
  <dcterms:modified xsi:type="dcterms:W3CDTF">2025-03-03T09:54:19Z</dcterms:modified>
</cp:coreProperties>
</file>