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lovskayaTA\Desktop\1 квартал 2025 года\на сайт\"/>
    </mc:Choice>
  </mc:AlternateContent>
  <bookViews>
    <workbookView xWindow="0" yWindow="0" windowWidth="9225" windowHeight="10665"/>
  </bookViews>
  <sheets>
    <sheet name="Вып.плана._4" sheetId="2" r:id="rId1"/>
  </sheets>
  <calcPr calcId="152511"/>
</workbook>
</file>

<file path=xl/calcChain.xml><?xml version="1.0" encoding="utf-8"?>
<calcChain xmlns="http://schemas.openxmlformats.org/spreadsheetml/2006/main">
  <c r="I37" i="2" l="1"/>
  <c r="I36" i="2"/>
  <c r="G43" i="2"/>
  <c r="H43" i="2"/>
  <c r="G42" i="2"/>
  <c r="H42" i="2"/>
  <c r="E39" i="2" l="1"/>
  <c r="F39" i="2"/>
  <c r="D39" i="2"/>
  <c r="C39" i="2"/>
  <c r="E50" i="2" l="1"/>
  <c r="E51" i="2"/>
  <c r="E52" i="2"/>
  <c r="E49" i="2"/>
  <c r="I52" i="2" l="1"/>
  <c r="I51" i="2"/>
  <c r="I50" i="2"/>
  <c r="I49" i="2"/>
  <c r="I46" i="2"/>
  <c r="I42" i="2"/>
  <c r="I41" i="2"/>
  <c r="I40" i="2"/>
  <c r="I34" i="2"/>
  <c r="I32" i="2"/>
  <c r="I30" i="2"/>
  <c r="I28" i="2"/>
  <c r="I23" i="2"/>
  <c r="I21" i="2"/>
  <c r="I20" i="2"/>
  <c r="I19" i="2"/>
  <c r="I17" i="2"/>
  <c r="I16" i="2"/>
  <c r="I14" i="2"/>
  <c r="I12" i="2"/>
  <c r="I10" i="2"/>
  <c r="C48" i="2" l="1"/>
  <c r="C47" i="2" s="1"/>
  <c r="D44" i="2"/>
  <c r="E44" i="2"/>
  <c r="F44" i="2"/>
  <c r="C44" i="2"/>
  <c r="E38" i="2"/>
  <c r="C38" i="2"/>
  <c r="F38" i="2"/>
  <c r="D35" i="2"/>
  <c r="E35" i="2"/>
  <c r="C35" i="2"/>
  <c r="F35" i="2"/>
  <c r="I35" i="2" s="1"/>
  <c r="D26" i="2"/>
  <c r="E26" i="2"/>
  <c r="F26" i="2"/>
  <c r="C26" i="2"/>
  <c r="F24" i="2"/>
  <c r="D22" i="2"/>
  <c r="E22" i="2"/>
  <c r="F22" i="2"/>
  <c r="C22" i="2"/>
  <c r="C9" i="2"/>
  <c r="I22" i="2" l="1"/>
  <c r="I44" i="2"/>
  <c r="I38" i="2"/>
  <c r="I26" i="2"/>
  <c r="E48" i="2"/>
  <c r="D38" i="2"/>
  <c r="E47" i="2" l="1"/>
  <c r="H49" i="2"/>
  <c r="G49" i="2"/>
  <c r="H27" i="2"/>
  <c r="G27" i="2"/>
  <c r="D48" i="2" l="1"/>
  <c r="D47" i="2" s="1"/>
  <c r="I39" i="2" l="1"/>
  <c r="G44" i="2" l="1"/>
  <c r="H44" i="2"/>
  <c r="G20" i="2"/>
  <c r="F48" i="2"/>
  <c r="I48" i="2" s="1"/>
  <c r="C53" i="2"/>
  <c r="D53" i="2"/>
  <c r="E53" i="2"/>
  <c r="F53" i="2"/>
  <c r="F47" i="2" s="1"/>
  <c r="I47" i="2" s="1"/>
  <c r="G40" i="2"/>
  <c r="H40" i="2"/>
  <c r="G39" i="2"/>
  <c r="H39" i="2"/>
  <c r="D33" i="2"/>
  <c r="E33" i="2"/>
  <c r="F33" i="2"/>
  <c r="C33" i="2"/>
  <c r="F31" i="2"/>
  <c r="D31" i="2"/>
  <c r="E31" i="2"/>
  <c r="C31" i="2"/>
  <c r="H20" i="2"/>
  <c r="D18" i="2"/>
  <c r="E18" i="2"/>
  <c r="F18" i="2"/>
  <c r="C18" i="2"/>
  <c r="D13" i="2"/>
  <c r="E13" i="2"/>
  <c r="F13" i="2"/>
  <c r="C13" i="2"/>
  <c r="D11" i="2"/>
  <c r="E11" i="2"/>
  <c r="F11" i="2"/>
  <c r="I11" i="2" s="1"/>
  <c r="C11" i="2"/>
  <c r="D9" i="2"/>
  <c r="E9" i="2"/>
  <c r="F9" i="2"/>
  <c r="I9" i="2" s="1"/>
  <c r="H10" i="2"/>
  <c r="H12" i="2"/>
  <c r="H14" i="2"/>
  <c r="H16" i="2"/>
  <c r="H17" i="2"/>
  <c r="H19" i="2"/>
  <c r="H21" i="2"/>
  <c r="H23" i="2"/>
  <c r="H28" i="2"/>
  <c r="H29" i="2"/>
  <c r="H30" i="2"/>
  <c r="H32" i="2"/>
  <c r="H34" i="2"/>
  <c r="H36" i="2"/>
  <c r="H37" i="2"/>
  <c r="H41" i="2"/>
  <c r="H46" i="2"/>
  <c r="H50" i="2"/>
  <c r="H51" i="2"/>
  <c r="H52" i="2"/>
  <c r="G10" i="2"/>
  <c r="G12" i="2"/>
  <c r="G14" i="2"/>
  <c r="G16" i="2"/>
  <c r="G17" i="2"/>
  <c r="G19" i="2"/>
  <c r="G21" i="2"/>
  <c r="G23" i="2"/>
  <c r="G28" i="2"/>
  <c r="G29" i="2"/>
  <c r="G30" i="2"/>
  <c r="G32" i="2"/>
  <c r="G34" i="2"/>
  <c r="G36" i="2"/>
  <c r="G37" i="2"/>
  <c r="G41" i="2"/>
  <c r="G46" i="2"/>
  <c r="G50" i="2"/>
  <c r="G51" i="2"/>
  <c r="G52" i="2"/>
  <c r="I33" i="2" l="1"/>
  <c r="I31" i="2"/>
  <c r="I18" i="2"/>
  <c r="I13" i="2"/>
  <c r="C8" i="2"/>
  <c r="G31" i="2"/>
  <c r="H31" i="2"/>
  <c r="F8" i="2"/>
  <c r="H33" i="2"/>
  <c r="H18" i="2"/>
  <c r="G38" i="2"/>
  <c r="G22" i="2"/>
  <c r="H35" i="2"/>
  <c r="H13" i="2"/>
  <c r="G48" i="2"/>
  <c r="H38" i="2"/>
  <c r="H48" i="2"/>
  <c r="E8" i="2"/>
  <c r="G35" i="2"/>
  <c r="H26" i="2"/>
  <c r="G26" i="2"/>
  <c r="G13" i="2"/>
  <c r="H11" i="2"/>
  <c r="G11" i="2"/>
  <c r="D8" i="2"/>
  <c r="H9" i="2"/>
  <c r="G9" i="2"/>
  <c r="H22" i="2"/>
  <c r="G33" i="2"/>
  <c r="G18" i="2"/>
  <c r="I8" i="2" l="1"/>
  <c r="H8" i="2"/>
  <c r="G8" i="2"/>
  <c r="D55" i="2"/>
  <c r="C55" i="2"/>
  <c r="G47" i="2"/>
  <c r="F55" i="2"/>
  <c r="E55" i="2"/>
  <c r="H47" i="2"/>
  <c r="I55" i="2" l="1"/>
  <c r="G55" i="2"/>
  <c r="H55" i="2"/>
</calcChain>
</file>

<file path=xl/sharedStrings.xml><?xml version="1.0" encoding="utf-8"?>
<sst xmlns="http://schemas.openxmlformats.org/spreadsheetml/2006/main" count="106" uniqueCount="106">
  <si>
    <t>ВОЗВРАТ ОСТАТКОВ СУБСИДИЙ, СУБВЕНЦИЙ И ИНЫХ МЕЖБЮДЖЕТНЫХ ТРАНСФЕРТОВ, ИМЕЮЩИХ ЦЕЛЕВОЕ НАЗНАЧЕНИЕ, ПРОШЛЫХ ЛЕТ</t>
  </si>
  <si>
    <t>000.2.19.00.000.00.0000.000</t>
  </si>
  <si>
    <t>Иные межбюджетные трансферты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</si>
  <si>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</si>
  <si>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</si>
  <si>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БЕЗВОЗМЕЗДНЫЕ ПОСТУПЛЕНИЯ ОТ ДРУГИХ БЮДЖЕТОВ БЮДЖЕТНОЙ СИСТЕМЫ РОССИЙСКОЙ ФЕДЕРАЦИИ</t>
  </si>
  <si>
    <t>000.2.02.00.000.00.0000.000</t>
  </si>
  <si>
    <t xml:space="preserve">БЕЗВОЗМЕЗДНЫЕ ПОСТУПЛЕНИЯ </t>
  </si>
  <si>
    <t>000.2.00.00.000.00.0000.000</t>
  </si>
  <si>
    <t>Прочие неналоговые доходы</t>
  </si>
  <si>
    <t>000.1.17.05.000.00.0000.180</t>
  </si>
  <si>
    <t>Невыясненные поступления</t>
  </si>
  <si>
    <t>000.1.17.01.000.00.0000.180</t>
  </si>
  <si>
    <t>ПРОЧИЕ НЕНАЛОГОВЫЕ ДОХОДЫ</t>
  </si>
  <si>
    <t>000.1.17.00.000.00.0000.000</t>
  </si>
  <si>
    <t>ШТРАФЫ, САНКЦИИ, ВОЗМЕЩЕНИЕ УЩЕРБА</t>
  </si>
  <si>
    <t>000.1.16.00.000.00.0000.000</t>
  </si>
  <si>
    <t>Доходы от продажи земельных участков, находящихся в государственной и муниципальной собственности</t>
  </si>
  <si>
    <t>000.1.14.06.000.00.0000.430</t>
  </si>
  <si>
    <t>Доходы от продажи квартир</t>
  </si>
  <si>
    <t>000.1.14.01.000.00.0000.410</t>
  </si>
  <si>
    <t>ДОХОДЫ ОТ ПРОДАЖИ МАТЕРИАЛЬНЫХ И НЕМАТЕРИАЛЬНЫХ АКТИВОВ</t>
  </si>
  <si>
    <t>000.1.14.00.000.00.0000.000</t>
  </si>
  <si>
    <t>Доходы от компенсации затрат государства</t>
  </si>
  <si>
    <t>000.1.13.02.000.00.0000.130</t>
  </si>
  <si>
    <t>000.1.13.00.000.00.0000.000</t>
  </si>
  <si>
    <t>Плата за негативное воздействие на окружающую среду</t>
  </si>
  <si>
    <t>000.1.12.01.000.01.0000.120</t>
  </si>
  <si>
    <t>ПЛАТЕЖИ ПРИ ПОЛЬЗОВАНИИ ПРИРОДНЫМИ РЕСУРСАМИ</t>
  </si>
  <si>
    <t>000.1.12.00.000.00.0000.000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</si>
  <si>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</si>
  <si>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000.1.11.09.000.00.0000.120</t>
  </si>
  <si>
    <t>Платежи от государственных и муниципальных унитарных предприятий</t>
  </si>
  <si>
    <t>000.1.11.07.000.00.0000.120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</si>
  <si>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</si>
  <si>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000.1.11.05.000.00.0000.120</t>
  </si>
  <si>
    <t>000.1.11.01.000.00.0000.120</t>
  </si>
  <si>
    <t>ДОХОДЫ ОТ ИСПОЛЬЗОВАНИЯ ИМУЩЕСТВА, НАХОДЯЩЕГОСЯ В ГОСУДАРСТВЕННОЙ И МУНИЦИПАЛЬНОЙ СОБСТВЕННОСТИ</t>
  </si>
  <si>
    <t>000.1.11.00.000.00.0000.000</t>
  </si>
  <si>
    <t>ЗАДОЛЖЕННОСТЬ И ПЕРЕРАСЧЕТЫ ПО ОТМЕНЕННЫМ НАЛОГАМ, СБОРАМ И ИНЫМ ОБЯЗАТЕЛЬНЫМ ПЛАТЕЖАМ</t>
  </si>
  <si>
    <t>000.1.09.00.000.00.0000.000</t>
  </si>
  <si>
    <t>Государственная пошлина по делам, рассматриваемым в судах общей юрисдикции, мировыми судьями</t>
  </si>
  <si>
    <t>000.1.08.03.000.01.0000.110</t>
  </si>
  <si>
    <t>ГОСУДАРСТВЕННАЯ ПОШЛИНА</t>
  </si>
  <si>
    <t>000.1.08.00.000.00.0000.000</t>
  </si>
  <si>
    <t>Земельный налог</t>
  </si>
  <si>
    <t>000.1.06.06.000.00.0000.110</t>
  </si>
  <si>
    <t>Налог на имущество физических лиц</t>
  </si>
  <si>
    <t>000.1.06.01.000.00.0000.110</t>
  </si>
  <si>
    <t>НАЛОГИ НА ИМУЩЕСТВО</t>
  </si>
  <si>
    <t>000.1.06.00.000.00.0000.000</t>
  </si>
  <si>
    <t>Налог, взимаемый в связи с применением патентной системы налогообложения</t>
  </si>
  <si>
    <t>000.1.05.04.000.02.0000.110</t>
  </si>
  <si>
    <t>Единый сельскохозяйственный налог</t>
  </si>
  <si>
    <t>000.1.05.03.000.01.0000.110</t>
  </si>
  <si>
    <t>Единый налог на вмененный доход для отдельных видов деятельности</t>
  </si>
  <si>
    <t>000.1.05.02.000.02.0000.110</t>
  </si>
  <si>
    <t>Налог, взимаемый в связи с применением упрощенной системы налогообложения</t>
  </si>
  <si>
    <t>000.1.05.01.000.00.0000.110</t>
  </si>
  <si>
    <t>НАЛОГИ НА СОВОКУПНЫЙ ДОХОД</t>
  </si>
  <si>
    <t>000.1.05.00.000.00.0000.000</t>
  </si>
  <si>
    <t>Акцизы по подакцизным товарам (продукции), производимым на территории Российской Федерации</t>
  </si>
  <si>
    <t>000.1.03.02.000.01.0000.110</t>
  </si>
  <si>
    <t>НАЛОГИ НА ТОВАРЫ (РАБОТЫ, УСЛУГИ), РЕАЛИЗУЕМЫЕ НА ТЕРРИТОРИИ РОССИЙСКОЙ ФЕДЕРАЦИИ</t>
  </si>
  <si>
    <t>000.1.03.00.000.00.0000.000</t>
  </si>
  <si>
    <t>Налог на доходы физических лиц</t>
  </si>
  <si>
    <t>000.1.01.02.000.01.0000.110</t>
  </si>
  <si>
    <t>НАЛОГИ НА ПРИБЫЛЬ, ДОХОДЫ</t>
  </si>
  <si>
    <t>000.1.01.00.000.00.0000.000</t>
  </si>
  <si>
    <t xml:space="preserve">НАЛОГОВЫЕ И НЕНАЛОГОВЫЕ ДОХОДЫ </t>
  </si>
  <si>
    <t>000.1.00.00.000.00.0000.000</t>
  </si>
  <si>
    <t>ВСЕГО</t>
  </si>
  <si>
    <t>% исполнения к утвержденному плану</t>
  </si>
  <si>
    <t>% исполнения к уточненному плану</t>
  </si>
  <si>
    <t>(рублей)</t>
  </si>
  <si>
    <t>КД</t>
  </si>
  <si>
    <t>Наименование показателя</t>
  </si>
  <si>
    <t>ДОХОДЫ ОТ ОКАЗАНИЯ ПЛАТНЫХ УСЛУГ И КОМПЕНСАЦИИ ЗАТРАТ ГОСУДАРСТВА</t>
  </si>
  <si>
    <t>000.2.02.10.000.00.0000.150</t>
  </si>
  <si>
    <t>Дотации бюджетам бюджетной системы Российской Федерации</t>
  </si>
  <si>
    <t>000.2.02.20.000.00.0000.150</t>
  </si>
  <si>
    <t>000.2.02.30.000.00.0000.150</t>
  </si>
  <si>
    <t>000.2.02.40.000.00.0000.150</t>
  </si>
  <si>
    <t>000.2.19.00.000.13.0000.150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</si>
  <si>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</si>
  <si>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000.1.06.04.000.02.0000.110</t>
  </si>
  <si>
    <t>Транспортный налог</t>
  </si>
  <si>
    <t>000.1.16.01.000.01.0000.140</t>
  </si>
  <si>
    <t>Административные штрафы, установленные Кодексом Российской Федерации об административных правонарушениях</t>
  </si>
  <si>
    <t>000.1.16.02.000.02.0000.140</t>
  </si>
  <si>
    <t>Административные штрафы, установленные законами субъектов Российской Федерации об административных правонарушениях</t>
  </si>
  <si>
    <t>000.1.16.07.000.01.0000.140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</si>
  <si>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</si>
  <si>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000.1.16.10.000.00.0000.140</t>
  </si>
  <si>
    <t>Платежи в целях возмещения причиненного ущерба (убытков)</t>
  </si>
  <si>
    <t>000.1.16.11.000.01.0000.140</t>
  </si>
  <si>
    <t>Платежи, уплачиваемые в целях возмещения вреда</t>
  </si>
  <si>
    <t xml:space="preserve">000 1 09 07 000 00 0000 110 </t>
  </si>
  <si>
    <t>Прочие налоги и сборы (по отмененным местным налогам и сборам)</t>
  </si>
  <si>
    <t xml:space="preserve">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</si>
  <si>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Сведения об исполнении бюджета города Ханты-Мансийска по доходам в разрезе видов доходов в сравнении с запланированными значениями за первый квартал 2025 года</t>
  </si>
  <si>
    <t>Утвержденный план на 2025 год (РД от 26.12.2024 № 280 -VII РД)</t>
  </si>
  <si>
    <t>Уточненный план на 2025 год</t>
  </si>
  <si>
    <t>План, установленный на первый квартал 2025 года</t>
  </si>
  <si>
    <t>Исполнено за первый квартал 2025 года</t>
  </si>
  <si>
    <t>% исполнения к плану, установленному на первый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</si>
</sst>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"/>
    <numFmt numFmtId="165" formatCode="#,##0.00;[Red]\-#,##0.00;0.00"/>
    <numFmt numFmtId="166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7" fillId="0" borderId="0"/>
  </cellStyleXfs>
  <cellXfs count="47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ill="1"/>
    <xf numFmtId="0" fontId="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Fo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2" fillId="0" borderId="0" xfId="1" applyFont="1"/>
    <xf numFmtId="0" fontId="4" fillId="0" borderId="0" xfId="1" applyFont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3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4" applyNumberFormat="1" applyFont="1" applyFill="1" applyBorder="1" applyAlignment="1" applyProtection="1">
      <alignment horizontal="centerContinuous" vertical="center" wrapText="1"/>
      <protection hidden="1"/>
    </xf>
    <xf numFmtId="0" fontId="3" fillId="0" borderId="1" xfId="5" applyNumberFormat="1" applyFont="1" applyFill="1" applyBorder="1" applyAlignment="1" applyProtection="1">
      <alignment horizontal="centerContinuous" vertical="center" wrapText="1"/>
      <protection hidden="1"/>
    </xf>
    <xf numFmtId="0" fontId="3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3" fillId="4" borderId="1" xfId="3" applyNumberFormat="1" applyFont="1" applyFill="1" applyBorder="1" applyAlignment="1" applyProtection="1">
      <alignment horizontal="center" vertical="center"/>
      <protection hidden="1"/>
    </xf>
    <xf numFmtId="0" fontId="3" fillId="4" borderId="1" xfId="3" applyNumberFormat="1" applyFont="1" applyFill="1" applyBorder="1" applyAlignment="1" applyProtection="1">
      <alignment horizontal="left" vertical="center" wrapText="1"/>
      <protection hidden="1"/>
    </xf>
    <xf numFmtId="165" fontId="3" fillId="4" borderId="1" xfId="3" applyNumberFormat="1" applyFont="1" applyFill="1" applyBorder="1" applyAlignment="1" applyProtection="1">
      <alignment horizontal="right" vertical="center"/>
      <protection hidden="1"/>
    </xf>
    <xf numFmtId="0" fontId="3" fillId="2" borderId="1" xfId="3" applyNumberFormat="1" applyFont="1" applyFill="1" applyBorder="1" applyAlignment="1" applyProtection="1">
      <alignment horizontal="center" vertical="center"/>
      <protection hidden="1"/>
    </xf>
    <xf numFmtId="0" fontId="3" fillId="2" borderId="1" xfId="3" applyNumberFormat="1" applyFont="1" applyFill="1" applyBorder="1" applyAlignment="1" applyProtection="1">
      <alignment horizontal="left" vertical="center" wrapText="1"/>
      <protection hidden="1"/>
    </xf>
    <xf numFmtId="165" fontId="3" fillId="2" borderId="1" xfId="3" applyNumberFormat="1" applyFont="1" applyFill="1" applyBorder="1" applyAlignment="1" applyProtection="1">
      <alignment horizontal="right" vertical="center"/>
      <protection hidden="1"/>
    </xf>
    <xf numFmtId="0" fontId="3" fillId="3" borderId="1" xfId="5" applyNumberFormat="1" applyFont="1" applyFill="1" applyBorder="1" applyAlignment="1" applyProtection="1">
      <alignment horizontal="left" vertical="center"/>
      <protection hidden="1"/>
    </xf>
    <xf numFmtId="0" fontId="3" fillId="0" borderId="1" xfId="3" applyNumberFormat="1" applyFont="1" applyFill="1" applyBorder="1" applyAlignment="1" applyProtection="1">
      <alignment horizontal="center" vertical="center"/>
      <protection hidden="1"/>
    </xf>
    <xf numFmtId="0" fontId="3" fillId="0" borderId="1" xfId="3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3" applyNumberFormat="1" applyFont="1" applyFill="1" applyBorder="1" applyAlignment="1" applyProtection="1">
      <alignment horizontal="right" vertical="center"/>
      <protection hidden="1"/>
    </xf>
    <xf numFmtId="165" fontId="3" fillId="3" borderId="1" xfId="3" applyNumberFormat="1" applyFont="1" applyFill="1" applyBorder="1" applyAlignment="1" applyProtection="1">
      <alignment horizontal="right" vertical="center"/>
      <protection hidden="1"/>
    </xf>
    <xf numFmtId="0" fontId="3" fillId="3" borderId="1" xfId="3" applyNumberFormat="1" applyFont="1" applyFill="1" applyBorder="1" applyAlignment="1" applyProtection="1">
      <alignment horizontal="left" vertical="center"/>
      <protection hidden="1"/>
    </xf>
    <xf numFmtId="164" fontId="3" fillId="3" borderId="1" xfId="3" applyNumberFormat="1" applyFont="1" applyFill="1" applyBorder="1" applyAlignment="1" applyProtection="1">
      <alignment horizontal="right" vertical="center"/>
      <protection hidden="1"/>
    </xf>
    <xf numFmtId="165" fontId="3" fillId="2" borderId="1" xfId="3" applyNumberFormat="1" applyFont="1" applyFill="1" applyBorder="1" applyAlignment="1" applyProtection="1">
      <alignment horizontal="right" vertical="center" wrapText="1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1" xfId="5" applyNumberFormat="1" applyFont="1" applyFill="1" applyBorder="1" applyAlignment="1" applyProtection="1">
      <alignment horizontal="center" vertical="center" wrapText="1"/>
      <protection hidden="1"/>
    </xf>
    <xf numFmtId="165" fontId="3" fillId="5" borderId="1" xfId="3" applyNumberFormat="1" applyFont="1" applyFill="1" applyBorder="1" applyAlignment="1" applyProtection="1">
      <alignment horizontal="right" vertical="center"/>
      <protection hidden="1"/>
    </xf>
    <xf numFmtId="166" fontId="8" fillId="0" borderId="4" xfId="0" applyNumberFormat="1" applyFont="1" applyBorder="1" applyAlignment="1">
      <alignment horizontal="right" vertical="center"/>
    </xf>
    <xf numFmtId="0" fontId="1" fillId="0" borderId="0" xfId="1" applyFont="1" applyProtection="1">
      <protection hidden="1"/>
    </xf>
    <xf numFmtId="0" fontId="1" fillId="0" borderId="0" xfId="1" applyNumberFormat="1" applyFont="1" applyFill="1" applyAlignment="1" applyProtection="1">
      <alignment horizontal="center"/>
      <protection hidden="1"/>
    </xf>
    <xf numFmtId="0" fontId="1" fillId="0" borderId="0" xfId="1" applyFont="1"/>
    <xf numFmtId="0" fontId="5" fillId="0" borderId="0" xfId="1" applyNumberFormat="1" applyFont="1" applyFill="1" applyAlignment="1" applyProtection="1">
      <alignment horizontal="center" wrapText="1"/>
      <protection hidden="1"/>
    </xf>
  </cellXfs>
  <cellStyles count="7">
    <cellStyle name="Обычный" xfId="0" builtinId="0"/>
    <cellStyle name="Обычный 2" xfId="1"/>
    <cellStyle name="Обычный 2 2" xfId="2"/>
    <cellStyle name="Обычный 2 2 2" xfId="5"/>
    <cellStyle name="Обычный 2 3" xfId="4"/>
    <cellStyle name="Обычный 2 4" xfId="3"/>
    <cellStyle name="Обычный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tabSelected="1" zoomScaleNormal="100" workbookViewId="0">
      <selection activeCell="A2" sqref="A2:I3"/>
    </sheetView>
  </sheetViews>
  <sheetFormatPr defaultColWidth="9.140625" defaultRowHeight="12.75" x14ac:dyDescent="0.2"/>
  <cols>
    <col min="1" max="1" width="21.140625" style="7" customWidth="1"/>
    <col min="2" max="2" width="51.85546875" style="7" customWidth="1"/>
    <col min="3" max="3" width="14.85546875" style="7" customWidth="1"/>
    <col min="4" max="4" width="14.140625" style="7" customWidth="1"/>
    <col min="5" max="5" width="13" style="45" customWidth="1"/>
    <col min="6" max="8" width="13" style="7" customWidth="1"/>
    <col min="9" max="9" width="14.140625" style="7" customWidth="1"/>
    <col min="10" max="10" width="15.140625" style="1" customWidth="1"/>
    <col min="11" max="232" width="9.140625" style="1" customWidth="1"/>
    <col min="233" max="16384" width="9.140625" style="1"/>
  </cols>
  <sheetData>
    <row r="1" spans="1:10" ht="16.5" customHeight="1" x14ac:dyDescent="0.2">
      <c r="A1" s="4"/>
      <c r="B1" s="4"/>
      <c r="C1" s="4"/>
      <c r="D1" s="5"/>
      <c r="E1" s="43"/>
      <c r="F1" s="5"/>
      <c r="G1" s="5"/>
      <c r="H1" s="5"/>
      <c r="I1" s="5"/>
      <c r="J1" s="2"/>
    </row>
    <row r="2" spans="1:10" ht="16.5" customHeight="1" x14ac:dyDescent="0.2">
      <c r="A2" s="46" t="s">
        <v>100</v>
      </c>
      <c r="B2" s="46"/>
      <c r="C2" s="46"/>
      <c r="D2" s="46"/>
      <c r="E2" s="46"/>
      <c r="F2" s="46"/>
      <c r="G2" s="46"/>
      <c r="H2" s="46"/>
      <c r="I2" s="46"/>
      <c r="J2" s="2"/>
    </row>
    <row r="3" spans="1:10" ht="14.2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2"/>
    </row>
    <row r="4" spans="1:10" ht="14.25" customHeight="1" x14ac:dyDescent="0.2">
      <c r="A4" s="9"/>
      <c r="B4" s="9"/>
      <c r="C4" s="9"/>
      <c r="D4" s="9"/>
      <c r="E4" s="44"/>
      <c r="F4" s="9"/>
      <c r="G4" s="9"/>
      <c r="H4" s="9"/>
      <c r="I4" s="9"/>
      <c r="J4" s="2"/>
    </row>
    <row r="5" spans="1:10" ht="21.75" customHeight="1" x14ac:dyDescent="0.2">
      <c r="A5" s="6"/>
      <c r="B5" s="6"/>
      <c r="C5" s="6"/>
      <c r="D5" s="5"/>
      <c r="E5" s="43"/>
      <c r="F5" s="5"/>
      <c r="G5" s="5"/>
      <c r="H5" s="8"/>
      <c r="I5" s="8" t="s">
        <v>74</v>
      </c>
      <c r="J5" s="2"/>
    </row>
    <row r="7" spans="1:10" ht="67.5" x14ac:dyDescent="0.2">
      <c r="A7" s="13" t="s">
        <v>75</v>
      </c>
      <c r="B7" s="13" t="s">
        <v>76</v>
      </c>
      <c r="C7" s="10" t="s">
        <v>101</v>
      </c>
      <c r="D7" s="11" t="s">
        <v>102</v>
      </c>
      <c r="E7" s="12" t="s">
        <v>103</v>
      </c>
      <c r="F7" s="40" t="s">
        <v>104</v>
      </c>
      <c r="G7" s="12" t="s">
        <v>72</v>
      </c>
      <c r="H7" s="12" t="s">
        <v>73</v>
      </c>
      <c r="I7" s="12" t="s">
        <v>105</v>
      </c>
    </row>
    <row r="8" spans="1:10" x14ac:dyDescent="0.2">
      <c r="A8" s="14" t="s">
        <v>70</v>
      </c>
      <c r="B8" s="15" t="s">
        <v>69</v>
      </c>
      <c r="C8" s="16">
        <f>C9+C11+C13+C18+C22+C24+C26+C31+C33+C35+C38+C44</f>
        <v>6328635600</v>
      </c>
      <c r="D8" s="16">
        <f>D9+D11+D13+D18+D22+D24+D26+D31+D33+D35+D38+D44</f>
        <v>6328635600</v>
      </c>
      <c r="E8" s="16">
        <f>E9+E11+E13+E18+E22+E24+E26+E31+E33+E35+E38+E44</f>
        <v>1218745973</v>
      </c>
      <c r="F8" s="16">
        <f>F9+F11+F13+F18+F22+F24+F26+F31+F33+F35+F38+F44</f>
        <v>1289723458.2799997</v>
      </c>
      <c r="G8" s="16">
        <f>F8/C8*100</f>
        <v>20.379170800733096</v>
      </c>
      <c r="H8" s="16">
        <f>F8/D8*100</f>
        <v>20.379170800733096</v>
      </c>
      <c r="I8" s="16">
        <f t="shared" ref="I8:I14" si="0">F8/E8*100</f>
        <v>105.82381290707245</v>
      </c>
    </row>
    <row r="9" spans="1:10" x14ac:dyDescent="0.2">
      <c r="A9" s="17" t="s">
        <v>68</v>
      </c>
      <c r="B9" s="18" t="s">
        <v>67</v>
      </c>
      <c r="C9" s="19">
        <f t="shared" ref="C9:E9" si="1">C10</f>
        <v>4941985800</v>
      </c>
      <c r="D9" s="19">
        <f t="shared" si="1"/>
        <v>4941985800</v>
      </c>
      <c r="E9" s="19">
        <f t="shared" si="1"/>
        <v>924601400</v>
      </c>
      <c r="F9" s="19">
        <f>F10</f>
        <v>931928509.16999996</v>
      </c>
      <c r="G9" s="24">
        <f t="shared" ref="G9:G23" si="2">F9/C9*100</f>
        <v>18.857369221295617</v>
      </c>
      <c r="H9" s="24">
        <f t="shared" ref="H9:H52" si="3">F9/D9*100</f>
        <v>18.857369221295617</v>
      </c>
      <c r="I9" s="24">
        <f t="shared" si="0"/>
        <v>100.79246139687869</v>
      </c>
    </row>
    <row r="10" spans="1:10" x14ac:dyDescent="0.2">
      <c r="A10" s="21" t="s">
        <v>66</v>
      </c>
      <c r="B10" s="22" t="s">
        <v>65</v>
      </c>
      <c r="C10" s="23">
        <v>4941985800</v>
      </c>
      <c r="D10" s="23">
        <v>4941985800</v>
      </c>
      <c r="E10" s="23">
        <v>924601400</v>
      </c>
      <c r="F10" s="23">
        <v>931928509.16999996</v>
      </c>
      <c r="G10" s="16">
        <f t="shared" si="2"/>
        <v>18.857369221295617</v>
      </c>
      <c r="H10" s="16">
        <f t="shared" si="3"/>
        <v>18.857369221295617</v>
      </c>
      <c r="I10" s="16">
        <f t="shared" si="0"/>
        <v>100.79246139687869</v>
      </c>
    </row>
    <row r="11" spans="1:10" ht="22.5" x14ac:dyDescent="0.2">
      <c r="A11" s="17" t="s">
        <v>64</v>
      </c>
      <c r="B11" s="18" t="s">
        <v>63</v>
      </c>
      <c r="C11" s="27">
        <f>C12</f>
        <v>40732700</v>
      </c>
      <c r="D11" s="27">
        <f t="shared" ref="D11:F11" si="4">D12</f>
        <v>40732700</v>
      </c>
      <c r="E11" s="27">
        <f t="shared" si="4"/>
        <v>10113420</v>
      </c>
      <c r="F11" s="27">
        <f t="shared" si="4"/>
        <v>10289542.01</v>
      </c>
      <c r="G11" s="24">
        <f t="shared" si="2"/>
        <v>25.261134199304241</v>
      </c>
      <c r="H11" s="24">
        <f t="shared" si="3"/>
        <v>25.261134199304241</v>
      </c>
      <c r="I11" s="24">
        <f t="shared" si="0"/>
        <v>101.74146836579514</v>
      </c>
    </row>
    <row r="12" spans="1:10" ht="22.5" x14ac:dyDescent="0.2">
      <c r="A12" s="21" t="s">
        <v>62</v>
      </c>
      <c r="B12" s="22" t="s">
        <v>61</v>
      </c>
      <c r="C12" s="23">
        <v>40732700</v>
      </c>
      <c r="D12" s="23">
        <v>40732700</v>
      </c>
      <c r="E12" s="23">
        <v>10113420</v>
      </c>
      <c r="F12" s="23">
        <v>10289542.01</v>
      </c>
      <c r="G12" s="16">
        <f t="shared" si="2"/>
        <v>25.261134199304241</v>
      </c>
      <c r="H12" s="16">
        <f t="shared" si="3"/>
        <v>25.261134199304241</v>
      </c>
      <c r="I12" s="16">
        <f t="shared" si="0"/>
        <v>101.74146836579514</v>
      </c>
    </row>
    <row r="13" spans="1:10" x14ac:dyDescent="0.2">
      <c r="A13" s="17" t="s">
        <v>60</v>
      </c>
      <c r="B13" s="18" t="s">
        <v>59</v>
      </c>
      <c r="C13" s="19">
        <f>C14+C15+C16+C17</f>
        <v>825523700</v>
      </c>
      <c r="D13" s="19">
        <f t="shared" ref="D13:F13" si="5">D14+D15+D16+D17</f>
        <v>825523700</v>
      </c>
      <c r="E13" s="19">
        <f t="shared" si="5"/>
        <v>144825000</v>
      </c>
      <c r="F13" s="19">
        <f t="shared" si="5"/>
        <v>181248667.21999997</v>
      </c>
      <c r="G13" s="24">
        <f t="shared" si="2"/>
        <v>21.955598272950851</v>
      </c>
      <c r="H13" s="24">
        <f t="shared" si="3"/>
        <v>21.955598272950851</v>
      </c>
      <c r="I13" s="24">
        <f t="shared" si="0"/>
        <v>125.15012409459692</v>
      </c>
    </row>
    <row r="14" spans="1:10" s="3" customFormat="1" ht="22.5" x14ac:dyDescent="0.2">
      <c r="A14" s="21" t="s">
        <v>58</v>
      </c>
      <c r="B14" s="22" t="s">
        <v>57</v>
      </c>
      <c r="C14" s="23">
        <v>786937800</v>
      </c>
      <c r="D14" s="23">
        <v>786937800</v>
      </c>
      <c r="E14" s="23">
        <v>127313000</v>
      </c>
      <c r="F14" s="23">
        <v>162919402.16999999</v>
      </c>
      <c r="G14" s="23">
        <f t="shared" si="2"/>
        <v>20.702957993630498</v>
      </c>
      <c r="H14" s="23">
        <f t="shared" si="3"/>
        <v>20.702957993630498</v>
      </c>
      <c r="I14" s="23">
        <f t="shared" si="0"/>
        <v>127.96760909726422</v>
      </c>
    </row>
    <row r="15" spans="1:10" s="3" customFormat="1" ht="22.5" x14ac:dyDescent="0.2">
      <c r="A15" s="21" t="s">
        <v>56</v>
      </c>
      <c r="B15" s="22" t="s">
        <v>55</v>
      </c>
      <c r="C15" s="23">
        <v>0</v>
      </c>
      <c r="D15" s="23">
        <v>0</v>
      </c>
      <c r="E15" s="23">
        <v>0</v>
      </c>
      <c r="F15" s="23">
        <v>107493.95</v>
      </c>
      <c r="G15" s="23"/>
      <c r="H15" s="23"/>
      <c r="I15" s="23"/>
    </row>
    <row r="16" spans="1:10" s="3" customFormat="1" x14ac:dyDescent="0.2">
      <c r="A16" s="21" t="s">
        <v>54</v>
      </c>
      <c r="B16" s="22" t="s">
        <v>53</v>
      </c>
      <c r="C16" s="23">
        <v>8960000</v>
      </c>
      <c r="D16" s="23">
        <v>8960000</v>
      </c>
      <c r="E16" s="23">
        <v>1424000</v>
      </c>
      <c r="F16" s="23">
        <v>1295217</v>
      </c>
      <c r="G16" s="23">
        <f t="shared" si="2"/>
        <v>14.455546875</v>
      </c>
      <c r="H16" s="23">
        <f t="shared" si="3"/>
        <v>14.455546875</v>
      </c>
      <c r="I16" s="23">
        <f t="shared" ref="I16:I23" si="6">F16/E16*100</f>
        <v>90.956250000000011</v>
      </c>
    </row>
    <row r="17" spans="1:9" s="3" customFormat="1" ht="22.5" x14ac:dyDescent="0.2">
      <c r="A17" s="21" t="s">
        <v>52</v>
      </c>
      <c r="B17" s="22" t="s">
        <v>51</v>
      </c>
      <c r="C17" s="23">
        <v>29625900</v>
      </c>
      <c r="D17" s="23">
        <v>29625900</v>
      </c>
      <c r="E17" s="23">
        <v>16088000</v>
      </c>
      <c r="F17" s="23">
        <v>16926554.100000001</v>
      </c>
      <c r="G17" s="23">
        <f t="shared" si="2"/>
        <v>57.134311869006517</v>
      </c>
      <c r="H17" s="23">
        <f t="shared" si="3"/>
        <v>57.134311869006517</v>
      </c>
      <c r="I17" s="23">
        <f t="shared" si="6"/>
        <v>105.21229549975138</v>
      </c>
    </row>
    <row r="18" spans="1:9" x14ac:dyDescent="0.2">
      <c r="A18" s="17" t="s">
        <v>50</v>
      </c>
      <c r="B18" s="18" t="s">
        <v>49</v>
      </c>
      <c r="C18" s="19">
        <f>C19+C20+C21</f>
        <v>173158000</v>
      </c>
      <c r="D18" s="19">
        <f t="shared" ref="D18:F18" si="7">D19+D20+D21</f>
        <v>173158000</v>
      </c>
      <c r="E18" s="19">
        <f t="shared" si="7"/>
        <v>27569000</v>
      </c>
      <c r="F18" s="19">
        <f t="shared" si="7"/>
        <v>31961777.559999999</v>
      </c>
      <c r="G18" s="24">
        <f t="shared" si="2"/>
        <v>18.458158190785294</v>
      </c>
      <c r="H18" s="24">
        <f t="shared" si="3"/>
        <v>18.458158190785294</v>
      </c>
      <c r="I18" s="24">
        <f t="shared" si="6"/>
        <v>115.93375733613843</v>
      </c>
    </row>
    <row r="19" spans="1:9" s="3" customFormat="1" x14ac:dyDescent="0.2">
      <c r="A19" s="21" t="s">
        <v>48</v>
      </c>
      <c r="B19" s="22" t="s">
        <v>47</v>
      </c>
      <c r="C19" s="23">
        <v>51283000</v>
      </c>
      <c r="D19" s="23">
        <v>51283000</v>
      </c>
      <c r="E19" s="23">
        <v>4206000</v>
      </c>
      <c r="F19" s="23">
        <v>2732633.75</v>
      </c>
      <c r="G19" s="23">
        <f t="shared" si="2"/>
        <v>5.3285372345611606</v>
      </c>
      <c r="H19" s="23">
        <f t="shared" si="3"/>
        <v>5.3285372345611606</v>
      </c>
      <c r="I19" s="23">
        <f t="shared" si="6"/>
        <v>64.969894198763669</v>
      </c>
    </row>
    <row r="20" spans="1:9" s="3" customFormat="1" x14ac:dyDescent="0.2">
      <c r="A20" s="29" t="s">
        <v>85</v>
      </c>
      <c r="B20" s="28" t="s">
        <v>86</v>
      </c>
      <c r="C20" s="23">
        <v>42428000</v>
      </c>
      <c r="D20" s="23">
        <v>42428000</v>
      </c>
      <c r="E20" s="23">
        <v>5338000</v>
      </c>
      <c r="F20" s="23">
        <v>5241734.66</v>
      </c>
      <c r="G20" s="23">
        <f t="shared" si="2"/>
        <v>12.354423163948336</v>
      </c>
      <c r="H20" s="23">
        <f t="shared" si="3"/>
        <v>12.354423163948336</v>
      </c>
      <c r="I20" s="23">
        <f t="shared" si="6"/>
        <v>98.19660284750843</v>
      </c>
    </row>
    <row r="21" spans="1:9" s="3" customFormat="1" x14ac:dyDescent="0.2">
      <c r="A21" s="21" t="s">
        <v>46</v>
      </c>
      <c r="B21" s="22" t="s">
        <v>45</v>
      </c>
      <c r="C21" s="23">
        <v>79447000</v>
      </c>
      <c r="D21" s="23">
        <v>79447000</v>
      </c>
      <c r="E21" s="23">
        <v>18025000</v>
      </c>
      <c r="F21" s="23">
        <v>23987409.149999999</v>
      </c>
      <c r="G21" s="23">
        <f t="shared" si="2"/>
        <v>30.192970345009879</v>
      </c>
      <c r="H21" s="23">
        <f t="shared" si="3"/>
        <v>30.192970345009879</v>
      </c>
      <c r="I21" s="23">
        <f t="shared" si="6"/>
        <v>133.0785528432732</v>
      </c>
    </row>
    <row r="22" spans="1:9" x14ac:dyDescent="0.2">
      <c r="A22" s="17" t="s">
        <v>44</v>
      </c>
      <c r="B22" s="18" t="s">
        <v>43</v>
      </c>
      <c r="C22" s="19">
        <f>C23</f>
        <v>38169000</v>
      </c>
      <c r="D22" s="19">
        <f t="shared" ref="D22:F22" si="8">D23</f>
        <v>38169000</v>
      </c>
      <c r="E22" s="19">
        <f t="shared" si="8"/>
        <v>26801000</v>
      </c>
      <c r="F22" s="19">
        <f t="shared" si="8"/>
        <v>32466532.260000002</v>
      </c>
      <c r="G22" s="24">
        <f t="shared" si="2"/>
        <v>85.059949854594038</v>
      </c>
      <c r="H22" s="24">
        <f t="shared" si="3"/>
        <v>85.059949854594038</v>
      </c>
      <c r="I22" s="24">
        <f t="shared" si="6"/>
        <v>121.13925696802359</v>
      </c>
    </row>
    <row r="23" spans="1:9" s="3" customFormat="1" ht="22.5" x14ac:dyDescent="0.2">
      <c r="A23" s="21" t="s">
        <v>42</v>
      </c>
      <c r="B23" s="22" t="s">
        <v>41</v>
      </c>
      <c r="C23" s="23">
        <v>38169000</v>
      </c>
      <c r="D23" s="23">
        <v>38169000</v>
      </c>
      <c r="E23" s="23">
        <v>26801000</v>
      </c>
      <c r="F23" s="23">
        <v>32466532.260000002</v>
      </c>
      <c r="G23" s="23">
        <f t="shared" si="2"/>
        <v>85.059949854594038</v>
      </c>
      <c r="H23" s="23">
        <f t="shared" si="3"/>
        <v>85.059949854594038</v>
      </c>
      <c r="I23" s="23">
        <f t="shared" si="6"/>
        <v>121.13925696802359</v>
      </c>
    </row>
    <row r="24" spans="1:9" ht="22.5" x14ac:dyDescent="0.2">
      <c r="A24" s="17" t="s">
        <v>40</v>
      </c>
      <c r="B24" s="18" t="s">
        <v>39</v>
      </c>
      <c r="C24" s="19">
        <v>0</v>
      </c>
      <c r="D24" s="19">
        <v>0</v>
      </c>
      <c r="E24" s="19">
        <v>0</v>
      </c>
      <c r="F24" s="19">
        <f>F25</f>
        <v>-190.12</v>
      </c>
      <c r="G24" s="24"/>
      <c r="H24" s="24"/>
      <c r="I24" s="24"/>
    </row>
    <row r="25" spans="1:9" s="3" customFormat="1" ht="22.5" x14ac:dyDescent="0.2">
      <c r="A25" s="21" t="s">
        <v>97</v>
      </c>
      <c r="B25" s="22" t="s">
        <v>98</v>
      </c>
      <c r="C25" s="23">
        <v>0</v>
      </c>
      <c r="D25" s="23">
        <v>0</v>
      </c>
      <c r="E25" s="23">
        <v>0</v>
      </c>
      <c r="F25" s="23">
        <v>-190.12</v>
      </c>
      <c r="G25" s="23"/>
      <c r="H25" s="23"/>
      <c r="I25" s="23"/>
    </row>
    <row r="26" spans="1:9" ht="22.5" x14ac:dyDescent="0.2">
      <c r="A26" s="17" t="s">
        <v>38</v>
      </c>
      <c r="B26" s="18" t="s">
        <v>37</v>
      </c>
      <c r="C26" s="19">
        <f>C27+C28+C29+C30</f>
        <v>147886000</v>
      </c>
      <c r="D26" s="19">
        <f t="shared" ref="D26:F26" si="9">D27+D28+D29+D30</f>
        <v>147886000</v>
      </c>
      <c r="E26" s="19">
        <f t="shared" si="9"/>
        <v>11300000</v>
      </c>
      <c r="F26" s="19">
        <f t="shared" si="9"/>
        <v>15789671.32</v>
      </c>
      <c r="G26" s="24">
        <f>F26/C26*100</f>
        <v>10.676920952625672</v>
      </c>
      <c r="H26" s="24">
        <f t="shared" si="3"/>
        <v>10.676920952625672</v>
      </c>
      <c r="I26" s="24">
        <f>F26/E26*100</f>
        <v>139.73160460176993</v>
      </c>
    </row>
    <row r="27" spans="1:9" s="3" customFormat="1" ht="56.25" x14ac:dyDescent="0.2">
      <c r="A27" s="21" t="s">
        <v>36</v>
      </c>
      <c r="B27" s="22" t="s">
        <v>99</v>
      </c>
      <c r="C27" s="23">
        <v>312000</v>
      </c>
      <c r="D27" s="23">
        <v>312000</v>
      </c>
      <c r="E27" s="23">
        <v>0</v>
      </c>
      <c r="F27" s="23">
        <v>0</v>
      </c>
      <c r="G27" s="23">
        <f>F27/C27*100</f>
        <v>0</v>
      </c>
      <c r="H27" s="23">
        <f>F27/D27*100</f>
        <v>0</v>
      </c>
      <c r="I27" s="23"/>
    </row>
    <row r="28" spans="1:9" s="3" customFormat="1" ht="67.5" x14ac:dyDescent="0.2">
      <c r="A28" s="21" t="s">
        <v>35</v>
      </c>
      <c r="B28" s="22" t="s">
        <v>34</v>
      </c>
      <c r="C28" s="23">
        <v>130040000</v>
      </c>
      <c r="D28" s="23">
        <v>130040000</v>
      </c>
      <c r="E28" s="23">
        <v>7100000</v>
      </c>
      <c r="F28" s="23">
        <v>9687684.9399999995</v>
      </c>
      <c r="G28" s="23">
        <f t="shared" ref="G28:G36" si="10">F28/C28*100</f>
        <v>7.4497731005844354</v>
      </c>
      <c r="H28" s="23">
        <f t="shared" si="3"/>
        <v>7.4497731005844354</v>
      </c>
      <c r="I28" s="23">
        <f>F28/E28*100</f>
        <v>136.44626676056336</v>
      </c>
    </row>
    <row r="29" spans="1:9" s="3" customFormat="1" ht="22.5" x14ac:dyDescent="0.2">
      <c r="A29" s="21" t="s">
        <v>33</v>
      </c>
      <c r="B29" s="22" t="s">
        <v>32</v>
      </c>
      <c r="C29" s="23">
        <v>690000</v>
      </c>
      <c r="D29" s="23">
        <v>690000</v>
      </c>
      <c r="E29" s="23">
        <v>0</v>
      </c>
      <c r="F29" s="23">
        <v>0</v>
      </c>
      <c r="G29" s="23">
        <f t="shared" si="10"/>
        <v>0</v>
      </c>
      <c r="H29" s="23">
        <f t="shared" si="3"/>
        <v>0</v>
      </c>
      <c r="I29" s="23"/>
    </row>
    <row r="30" spans="1:9" s="3" customFormat="1" ht="56.25" x14ac:dyDescent="0.2">
      <c r="A30" s="21" t="s">
        <v>31</v>
      </c>
      <c r="B30" s="22" t="s">
        <v>30</v>
      </c>
      <c r="C30" s="23">
        <v>16844000</v>
      </c>
      <c r="D30" s="23">
        <v>16844000</v>
      </c>
      <c r="E30" s="23">
        <v>4200000</v>
      </c>
      <c r="F30" s="42">
        <v>6101986.3799999999</v>
      </c>
      <c r="G30" s="23">
        <f t="shared" si="10"/>
        <v>36.226468653526481</v>
      </c>
      <c r="H30" s="23">
        <f t="shared" si="3"/>
        <v>36.226468653526481</v>
      </c>
      <c r="I30" s="23">
        <f t="shared" ref="I30:I38" si="11">F30/E30*100</f>
        <v>145.28539000000001</v>
      </c>
    </row>
    <row r="31" spans="1:9" x14ac:dyDescent="0.2">
      <c r="A31" s="17" t="s">
        <v>29</v>
      </c>
      <c r="B31" s="18" t="s">
        <v>28</v>
      </c>
      <c r="C31" s="19">
        <f>C32</f>
        <v>4764000</v>
      </c>
      <c r="D31" s="19">
        <f t="shared" ref="D31:E31" si="12">D32</f>
        <v>4764000</v>
      </c>
      <c r="E31" s="19">
        <f t="shared" si="12"/>
        <v>1191003</v>
      </c>
      <c r="F31" s="19">
        <f>F32</f>
        <v>958357.08</v>
      </c>
      <c r="G31" s="24">
        <f t="shared" si="10"/>
        <v>20.116647355163728</v>
      </c>
      <c r="H31" s="24">
        <f t="shared" si="3"/>
        <v>20.116647355163728</v>
      </c>
      <c r="I31" s="24">
        <f t="shared" si="11"/>
        <v>80.466386734542226</v>
      </c>
    </row>
    <row r="32" spans="1:9" s="3" customFormat="1" x14ac:dyDescent="0.2">
      <c r="A32" s="21" t="s">
        <v>27</v>
      </c>
      <c r="B32" s="22" t="s">
        <v>26</v>
      </c>
      <c r="C32" s="23">
        <v>4764000</v>
      </c>
      <c r="D32" s="23">
        <v>4764000</v>
      </c>
      <c r="E32" s="23">
        <v>1191003</v>
      </c>
      <c r="F32" s="23">
        <v>958357.08</v>
      </c>
      <c r="G32" s="23">
        <f t="shared" si="10"/>
        <v>20.116647355163728</v>
      </c>
      <c r="H32" s="23">
        <f t="shared" si="3"/>
        <v>20.116647355163728</v>
      </c>
      <c r="I32" s="23">
        <f t="shared" si="11"/>
        <v>80.466386734542226</v>
      </c>
    </row>
    <row r="33" spans="1:9" ht="22.5" x14ac:dyDescent="0.2">
      <c r="A33" s="17" t="s">
        <v>25</v>
      </c>
      <c r="B33" s="18" t="s">
        <v>77</v>
      </c>
      <c r="C33" s="19">
        <f>C34</f>
        <v>7390000</v>
      </c>
      <c r="D33" s="19">
        <f t="shared" ref="D33:F33" si="13">D34</f>
        <v>7390000</v>
      </c>
      <c r="E33" s="19">
        <f t="shared" si="13"/>
        <v>1884000</v>
      </c>
      <c r="F33" s="19">
        <f t="shared" si="13"/>
        <v>5276845.82</v>
      </c>
      <c r="G33" s="24">
        <f t="shared" si="10"/>
        <v>71.405220838971587</v>
      </c>
      <c r="H33" s="24">
        <f t="shared" si="3"/>
        <v>71.405220838971587</v>
      </c>
      <c r="I33" s="24">
        <f t="shared" si="11"/>
        <v>280.08735774946922</v>
      </c>
    </row>
    <row r="34" spans="1:9" s="3" customFormat="1" x14ac:dyDescent="0.2">
      <c r="A34" s="21" t="s">
        <v>24</v>
      </c>
      <c r="B34" s="22" t="s">
        <v>23</v>
      </c>
      <c r="C34" s="23">
        <v>7390000</v>
      </c>
      <c r="D34" s="23">
        <v>7390000</v>
      </c>
      <c r="E34" s="23">
        <v>1884000</v>
      </c>
      <c r="F34" s="23">
        <v>5276845.82</v>
      </c>
      <c r="G34" s="23">
        <f t="shared" si="10"/>
        <v>71.405220838971587</v>
      </c>
      <c r="H34" s="23">
        <f t="shared" si="3"/>
        <v>71.405220838971587</v>
      </c>
      <c r="I34" s="23">
        <f t="shared" si="11"/>
        <v>280.08735774946922</v>
      </c>
    </row>
    <row r="35" spans="1:9" ht="22.5" x14ac:dyDescent="0.2">
      <c r="A35" s="17" t="s">
        <v>22</v>
      </c>
      <c r="B35" s="18" t="s">
        <v>21</v>
      </c>
      <c r="C35" s="19">
        <f>C36+C37</f>
        <v>80567000</v>
      </c>
      <c r="D35" s="19">
        <f>D36+D37</f>
        <v>80567000</v>
      </c>
      <c r="E35" s="19">
        <f>E36+E37</f>
        <v>14770000</v>
      </c>
      <c r="F35" s="19">
        <f>F36+F37</f>
        <v>25172582.949999999</v>
      </c>
      <c r="G35" s="24">
        <f t="shared" si="10"/>
        <v>31.244284818846424</v>
      </c>
      <c r="H35" s="24">
        <f t="shared" si="3"/>
        <v>31.244284818846424</v>
      </c>
      <c r="I35" s="24">
        <f t="shared" si="11"/>
        <v>170.43048713608667</v>
      </c>
    </row>
    <row r="36" spans="1:9" s="3" customFormat="1" x14ac:dyDescent="0.2">
      <c r="A36" s="21" t="s">
        <v>20</v>
      </c>
      <c r="B36" s="22" t="s">
        <v>19</v>
      </c>
      <c r="C36" s="23">
        <v>60567000</v>
      </c>
      <c r="D36" s="23">
        <v>60567000</v>
      </c>
      <c r="E36" s="23">
        <v>14250000</v>
      </c>
      <c r="F36" s="23">
        <v>17111316.829999998</v>
      </c>
      <c r="G36" s="23">
        <f t="shared" si="10"/>
        <v>28.251881106873377</v>
      </c>
      <c r="H36" s="23">
        <f t="shared" si="3"/>
        <v>28.251881106873377</v>
      </c>
      <c r="I36" s="41">
        <f t="shared" si="11"/>
        <v>120.07941635087718</v>
      </c>
    </row>
    <row r="37" spans="1:9" s="3" customFormat="1" ht="22.5" x14ac:dyDescent="0.2">
      <c r="A37" s="21" t="s">
        <v>18</v>
      </c>
      <c r="B37" s="22" t="s">
        <v>17</v>
      </c>
      <c r="C37" s="23">
        <v>20000000</v>
      </c>
      <c r="D37" s="23">
        <v>20000000</v>
      </c>
      <c r="E37" s="23">
        <v>520000</v>
      </c>
      <c r="F37" s="23">
        <v>8061266.1200000001</v>
      </c>
      <c r="G37" s="23">
        <f t="shared" ref="G37:G44" si="14">F37/C37*100</f>
        <v>40.306330600000003</v>
      </c>
      <c r="H37" s="23">
        <f t="shared" si="3"/>
        <v>40.306330600000003</v>
      </c>
      <c r="I37" s="23">
        <f>F37/E37*100</f>
        <v>1550.2434846153847</v>
      </c>
    </row>
    <row r="38" spans="1:9" x14ac:dyDescent="0.2">
      <c r="A38" s="17" t="s">
        <v>16</v>
      </c>
      <c r="B38" s="18" t="s">
        <v>15</v>
      </c>
      <c r="C38" s="19">
        <f>C39+C40+C41+C42+C43</f>
        <v>68374400</v>
      </c>
      <c r="D38" s="19">
        <f>D39+D40+D41+D42+D43</f>
        <v>68374400</v>
      </c>
      <c r="E38" s="19">
        <f>E39+E40+E41+E42+E43</f>
        <v>55681650</v>
      </c>
      <c r="F38" s="19">
        <f t="shared" ref="F38" si="15">F39+F40+F41+F42+F43</f>
        <v>54580289.009999998</v>
      </c>
      <c r="G38" s="24">
        <f t="shared" si="14"/>
        <v>79.825620422263299</v>
      </c>
      <c r="H38" s="24">
        <f t="shared" si="3"/>
        <v>79.825620422263299</v>
      </c>
      <c r="I38" s="24">
        <f t="shared" si="11"/>
        <v>98.022039594731837</v>
      </c>
    </row>
    <row r="39" spans="1:9" s="3" customFormat="1" ht="22.5" x14ac:dyDescent="0.2">
      <c r="A39" s="31" t="s">
        <v>87</v>
      </c>
      <c r="B39" s="30" t="s">
        <v>88</v>
      </c>
      <c r="C39" s="23">
        <f>12941100+50900</f>
        <v>12992000</v>
      </c>
      <c r="D39" s="23">
        <f>12941100+50900</f>
        <v>12992000</v>
      </c>
      <c r="E39" s="23">
        <f>2960350+12600</f>
        <v>2972950</v>
      </c>
      <c r="F39" s="23">
        <f>2220209.46</f>
        <v>2220209.46</v>
      </c>
      <c r="G39" s="23">
        <f t="shared" si="14"/>
        <v>17.089050646551723</v>
      </c>
      <c r="H39" s="23">
        <f t="shared" si="3"/>
        <v>17.089050646551723</v>
      </c>
      <c r="I39" s="23">
        <f t="shared" ref="I39" si="16">F39/E39*100</f>
        <v>74.680349820884985</v>
      </c>
    </row>
    <row r="40" spans="1:9" s="3" customFormat="1" ht="22.5" x14ac:dyDescent="0.2">
      <c r="A40" s="33" t="s">
        <v>89</v>
      </c>
      <c r="B40" s="32" t="s">
        <v>90</v>
      </c>
      <c r="C40" s="23">
        <v>329400</v>
      </c>
      <c r="D40" s="23">
        <v>329400</v>
      </c>
      <c r="E40" s="23">
        <v>81800</v>
      </c>
      <c r="F40" s="23">
        <v>44900</v>
      </c>
      <c r="G40" s="23">
        <f t="shared" si="14"/>
        <v>13.630843958712809</v>
      </c>
      <c r="H40" s="23">
        <f t="shared" si="3"/>
        <v>13.630843958712809</v>
      </c>
      <c r="I40" s="23">
        <f>F40/E40*100</f>
        <v>54.889975550122251</v>
      </c>
    </row>
    <row r="41" spans="1:9" s="3" customFormat="1" ht="78.75" x14ac:dyDescent="0.2">
      <c r="A41" s="35" t="s">
        <v>91</v>
      </c>
      <c r="B41" s="34" t="s">
        <v>92</v>
      </c>
      <c r="C41" s="23">
        <v>3200000</v>
      </c>
      <c r="D41" s="23">
        <v>3200000</v>
      </c>
      <c r="E41" s="23">
        <v>794900</v>
      </c>
      <c r="F41" s="23">
        <v>1067348.72</v>
      </c>
      <c r="G41" s="23">
        <f t="shared" si="14"/>
        <v>33.354647499999999</v>
      </c>
      <c r="H41" s="23">
        <f t="shared" si="3"/>
        <v>33.354647499999999</v>
      </c>
      <c r="I41" s="23">
        <f>F41/E41*100</f>
        <v>134.27459051453013</v>
      </c>
    </row>
    <row r="42" spans="1:9" s="3" customFormat="1" x14ac:dyDescent="0.2">
      <c r="A42" s="37" t="s">
        <v>93</v>
      </c>
      <c r="B42" s="36" t="s">
        <v>94</v>
      </c>
      <c r="C42" s="23">
        <v>51841000</v>
      </c>
      <c r="D42" s="23">
        <v>51841000</v>
      </c>
      <c r="E42" s="23">
        <v>51832000</v>
      </c>
      <c r="F42" s="23">
        <v>51234731.829999998</v>
      </c>
      <c r="G42" s="23">
        <f t="shared" si="14"/>
        <v>98.830523774618541</v>
      </c>
      <c r="H42" s="23">
        <f t="shared" ref="H42" si="17">F42/D42*100</f>
        <v>98.830523774618541</v>
      </c>
      <c r="I42" s="23">
        <f>F42/E42*100</f>
        <v>98.847684499922821</v>
      </c>
    </row>
    <row r="43" spans="1:9" s="3" customFormat="1" x14ac:dyDescent="0.2">
      <c r="A43" s="39" t="s">
        <v>95</v>
      </c>
      <c r="B43" s="38" t="s">
        <v>96</v>
      </c>
      <c r="C43" s="23">
        <v>12000</v>
      </c>
      <c r="D43" s="23">
        <v>12000</v>
      </c>
      <c r="E43" s="23">
        <v>0</v>
      </c>
      <c r="F43" s="23">
        <v>13099</v>
      </c>
      <c r="G43" s="23">
        <f t="shared" si="14"/>
        <v>109.15833333333333</v>
      </c>
      <c r="H43" s="23">
        <f t="shared" ref="H43" si="18">F43/D43*100</f>
        <v>109.15833333333333</v>
      </c>
      <c r="I43" s="23"/>
    </row>
    <row r="44" spans="1:9" x14ac:dyDescent="0.2">
      <c r="A44" s="17" t="s">
        <v>14</v>
      </c>
      <c r="B44" s="18" t="s">
        <v>13</v>
      </c>
      <c r="C44" s="19">
        <f>C45+C46</f>
        <v>85000</v>
      </c>
      <c r="D44" s="19">
        <f t="shared" ref="D44:F44" si="19">D45+D46</f>
        <v>85000</v>
      </c>
      <c r="E44" s="19">
        <f t="shared" si="19"/>
        <v>9500</v>
      </c>
      <c r="F44" s="19">
        <f t="shared" si="19"/>
        <v>50874</v>
      </c>
      <c r="G44" s="24">
        <f t="shared" si="14"/>
        <v>59.851764705882346</v>
      </c>
      <c r="H44" s="24">
        <f>F44/D44*100</f>
        <v>59.851764705882346</v>
      </c>
      <c r="I44" s="24">
        <f>F44/E44*100</f>
        <v>535.51578947368421</v>
      </c>
    </row>
    <row r="45" spans="1:9" s="3" customFormat="1" x14ac:dyDescent="0.2">
      <c r="A45" s="21" t="s">
        <v>12</v>
      </c>
      <c r="B45" s="22" t="s">
        <v>11</v>
      </c>
      <c r="C45" s="23">
        <v>0</v>
      </c>
      <c r="D45" s="23">
        <v>0</v>
      </c>
      <c r="E45" s="23">
        <v>0</v>
      </c>
      <c r="F45" s="23">
        <v>-73162.25</v>
      </c>
      <c r="G45" s="23"/>
      <c r="H45" s="23"/>
      <c r="I45" s="23"/>
    </row>
    <row r="46" spans="1:9" s="3" customFormat="1" x14ac:dyDescent="0.2">
      <c r="A46" s="21" t="s">
        <v>10</v>
      </c>
      <c r="B46" s="22" t="s">
        <v>9</v>
      </c>
      <c r="C46" s="23">
        <v>85000</v>
      </c>
      <c r="D46" s="23">
        <v>85000</v>
      </c>
      <c r="E46" s="23">
        <v>9500</v>
      </c>
      <c r="F46" s="23">
        <v>124036.25</v>
      </c>
      <c r="G46" s="23">
        <f>F46/C46*100</f>
        <v>145.92499999999998</v>
      </c>
      <c r="H46" s="23">
        <f t="shared" si="3"/>
        <v>145.92499999999998</v>
      </c>
      <c r="I46" s="23">
        <f t="shared" ref="I46:I52" si="20">F46/E46*100</f>
        <v>1305.6447368421052</v>
      </c>
    </row>
    <row r="47" spans="1:9" x14ac:dyDescent="0.2">
      <c r="A47" s="14" t="s">
        <v>8</v>
      </c>
      <c r="B47" s="15" t="s">
        <v>7</v>
      </c>
      <c r="C47" s="16">
        <f>C48+C53</f>
        <v>10412121700</v>
      </c>
      <c r="D47" s="16">
        <f t="shared" ref="D47:F47" si="21">D48+D53</f>
        <v>10412121700</v>
      </c>
      <c r="E47" s="16">
        <f t="shared" si="21"/>
        <v>1586413059.9199998</v>
      </c>
      <c r="F47" s="16">
        <f t="shared" si="21"/>
        <v>1585629314.7599998</v>
      </c>
      <c r="G47" s="16">
        <f t="shared" ref="G47:G52" si="22">F47/C47*100</f>
        <v>15.228685953219312</v>
      </c>
      <c r="H47" s="16">
        <f t="shared" si="3"/>
        <v>15.228685953219312</v>
      </c>
      <c r="I47" s="16">
        <f t="shared" si="20"/>
        <v>99.950596400155732</v>
      </c>
    </row>
    <row r="48" spans="1:9" ht="22.5" x14ac:dyDescent="0.2">
      <c r="A48" s="17" t="s">
        <v>6</v>
      </c>
      <c r="B48" s="18" t="s">
        <v>5</v>
      </c>
      <c r="C48" s="19">
        <f>C49+C50+C51+C52</f>
        <v>10412121700</v>
      </c>
      <c r="D48" s="19">
        <f>D49+D50+D51+D52</f>
        <v>10412121700</v>
      </c>
      <c r="E48" s="24">
        <f>E49+E50+E51+E52</f>
        <v>1586413059.9199998</v>
      </c>
      <c r="F48" s="19">
        <f>F49+F50+F51+F52</f>
        <v>1586413059.9199998</v>
      </c>
      <c r="G48" s="24">
        <f t="shared" si="22"/>
        <v>15.23621319101562</v>
      </c>
      <c r="H48" s="24">
        <f t="shared" si="3"/>
        <v>15.23621319101562</v>
      </c>
      <c r="I48" s="24">
        <f t="shared" si="20"/>
        <v>100</v>
      </c>
    </row>
    <row r="49" spans="1:9" s="3" customFormat="1" x14ac:dyDescent="0.2">
      <c r="A49" s="21" t="s">
        <v>78</v>
      </c>
      <c r="B49" s="22" t="s">
        <v>79</v>
      </c>
      <c r="C49" s="23">
        <v>374547800</v>
      </c>
      <c r="D49" s="23">
        <v>374547800</v>
      </c>
      <c r="E49" s="41">
        <f>F49</f>
        <v>89874300</v>
      </c>
      <c r="F49" s="23">
        <v>89874300</v>
      </c>
      <c r="G49" s="41">
        <f t="shared" si="22"/>
        <v>23.995415271428641</v>
      </c>
      <c r="H49" s="41">
        <f t="shared" si="3"/>
        <v>23.995415271428641</v>
      </c>
      <c r="I49" s="41">
        <f t="shared" si="20"/>
        <v>100</v>
      </c>
    </row>
    <row r="50" spans="1:9" s="3" customFormat="1" ht="22.5" x14ac:dyDescent="0.2">
      <c r="A50" s="21" t="s">
        <v>80</v>
      </c>
      <c r="B50" s="22" t="s">
        <v>4</v>
      </c>
      <c r="C50" s="23">
        <v>4511306400</v>
      </c>
      <c r="D50" s="23">
        <v>4511306400</v>
      </c>
      <c r="E50" s="41">
        <f t="shared" ref="E50:E52" si="23">F50</f>
        <v>418744959.74000001</v>
      </c>
      <c r="F50" s="23">
        <v>418744959.74000001</v>
      </c>
      <c r="G50" s="23">
        <f t="shared" si="22"/>
        <v>9.2821219090771585</v>
      </c>
      <c r="H50" s="23">
        <f t="shared" si="3"/>
        <v>9.2821219090771585</v>
      </c>
      <c r="I50" s="23">
        <f t="shared" si="20"/>
        <v>100</v>
      </c>
    </row>
    <row r="51" spans="1:9" s="3" customFormat="1" x14ac:dyDescent="0.2">
      <c r="A51" s="21" t="s">
        <v>81</v>
      </c>
      <c r="B51" s="22" t="s">
        <v>3</v>
      </c>
      <c r="C51" s="23">
        <v>5417232600</v>
      </c>
      <c r="D51" s="23">
        <v>5417232600</v>
      </c>
      <c r="E51" s="41">
        <f t="shared" si="23"/>
        <v>1045606298.8200001</v>
      </c>
      <c r="F51" s="23">
        <v>1045606298.8200001</v>
      </c>
      <c r="G51" s="23">
        <f t="shared" si="22"/>
        <v>19.301484282214503</v>
      </c>
      <c r="H51" s="23">
        <f t="shared" si="3"/>
        <v>19.301484282214503</v>
      </c>
      <c r="I51" s="23">
        <f t="shared" si="20"/>
        <v>100</v>
      </c>
    </row>
    <row r="52" spans="1:9" s="3" customFormat="1" x14ac:dyDescent="0.2">
      <c r="A52" s="21" t="s">
        <v>82</v>
      </c>
      <c r="B52" s="22" t="s">
        <v>2</v>
      </c>
      <c r="C52" s="23">
        <v>109034900</v>
      </c>
      <c r="D52" s="23">
        <v>109034900</v>
      </c>
      <c r="E52" s="41">
        <f t="shared" si="23"/>
        <v>32187501.359999999</v>
      </c>
      <c r="F52" s="23">
        <v>32187501.359999999</v>
      </c>
      <c r="G52" s="23">
        <f t="shared" si="22"/>
        <v>29.520365827822097</v>
      </c>
      <c r="H52" s="23">
        <f t="shared" si="3"/>
        <v>29.520365827822097</v>
      </c>
      <c r="I52" s="23">
        <f t="shared" si="20"/>
        <v>100</v>
      </c>
    </row>
    <row r="53" spans="1:9" ht="33.75" x14ac:dyDescent="0.2">
      <c r="A53" s="17" t="s">
        <v>1</v>
      </c>
      <c r="B53" s="18" t="s">
        <v>0</v>
      </c>
      <c r="C53" s="19">
        <f t="shared" ref="C53:E53" si="24">C54</f>
        <v>0</v>
      </c>
      <c r="D53" s="19">
        <f t="shared" si="24"/>
        <v>0</v>
      </c>
      <c r="E53" s="19">
        <f t="shared" si="24"/>
        <v>0</v>
      </c>
      <c r="F53" s="19">
        <f>F54</f>
        <v>-783745.16</v>
      </c>
      <c r="G53" s="24"/>
      <c r="H53" s="24"/>
      <c r="I53" s="24"/>
    </row>
    <row r="54" spans="1:9" s="3" customFormat="1" ht="33.75" x14ac:dyDescent="0.2">
      <c r="A54" s="21" t="s">
        <v>83</v>
      </c>
      <c r="B54" s="22" t="s">
        <v>84</v>
      </c>
      <c r="C54" s="23">
        <v>0</v>
      </c>
      <c r="D54" s="23">
        <v>0</v>
      </c>
      <c r="E54" s="23">
        <v>0</v>
      </c>
      <c r="F54" s="23">
        <v>-783745.16</v>
      </c>
      <c r="G54" s="23"/>
      <c r="H54" s="23"/>
      <c r="I54" s="23"/>
    </row>
    <row r="55" spans="1:9" x14ac:dyDescent="0.2">
      <c r="A55" s="25"/>
      <c r="B55" s="20" t="s">
        <v>71</v>
      </c>
      <c r="C55" s="26">
        <f>C8+C47</f>
        <v>16740757300</v>
      </c>
      <c r="D55" s="26">
        <f>D8+D47</f>
        <v>16740757300</v>
      </c>
      <c r="E55" s="26">
        <f>E8+E47</f>
        <v>2805159032.9200001</v>
      </c>
      <c r="F55" s="26">
        <f>F8+F47</f>
        <v>2875352773.0399995</v>
      </c>
      <c r="G55" s="24">
        <f>F55/C55*100</f>
        <v>17.175762849390328</v>
      </c>
      <c r="H55" s="24">
        <f>F55/D55*100</f>
        <v>17.175762849390328</v>
      </c>
      <c r="I55" s="24">
        <f>F55/E55*100</f>
        <v>102.50230875669577</v>
      </c>
    </row>
  </sheetData>
  <mergeCells count="1">
    <mergeCell ref="A2:I3"/>
  </mergeCells>
  <pageMargins left="0.19685039370078741" right="0.19685039370078741" top="0.39370078740157483" bottom="0.19685039370078741" header="0.19685039370078741" footer="0.19685039370078741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Вып.плана._4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OhranovaEA</dc:creator>
  <cp:lastModifiedBy>Павловская Татьяна Александровна</cp:lastModifiedBy>
  <cp:lastPrinted>2019-05-06T10:40:50Z</cp:lastPrinted>
  <dcterms:created xsi:type="dcterms:W3CDTF">2018-10-22T06:13:22Z</dcterms:created>
  <dcterms:modified xsi:type="dcterms:W3CDTF">2025-04-09T07:07:14Z</dcterms:modified>
</cp:coreProperties>
</file>