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НОВЫЙ САЙТ\Исполнение 2024 год\01.10.2024\"/>
    </mc:Choice>
  </mc:AlternateContent>
  <bookViews>
    <workbookView xWindow="0" yWindow="0" windowWidth="4950" windowHeight="5310"/>
  </bookViews>
  <sheets>
    <sheet name="Вып.плана._4" sheetId="2" r:id="rId1"/>
  </sheets>
  <calcPr calcId="152511"/>
</workbook>
</file>

<file path=xl/calcChain.xml><?xml version="1.0" encoding="utf-8"?>
<calcChain xmlns="http://schemas.openxmlformats.org/spreadsheetml/2006/main">
  <c r="C49" i="2" l="1"/>
  <c r="C40" i="2"/>
  <c r="C29" i="2"/>
  <c r="D49" i="2"/>
  <c r="E56" i="2"/>
  <c r="C55" i="2"/>
  <c r="E55" i="2" s="1"/>
  <c r="D55" i="2"/>
  <c r="C57" i="2"/>
  <c r="D57" i="2"/>
  <c r="D29" i="2"/>
  <c r="C27" i="2" l="1"/>
  <c r="D27" i="2"/>
  <c r="E28" i="2"/>
  <c r="E25" i="2" l="1"/>
  <c r="D36" i="2"/>
  <c r="C36" i="2"/>
  <c r="D50" i="2"/>
  <c r="D34" i="2"/>
  <c r="D24" i="2"/>
  <c r="D59" i="2"/>
  <c r="D45" i="2"/>
  <c r="C50" i="2"/>
  <c r="C45" i="2"/>
  <c r="C39" i="2"/>
  <c r="D39" i="2"/>
  <c r="C34" i="2"/>
  <c r="D32" i="2"/>
  <c r="C32" i="2"/>
  <c r="C24" i="2"/>
  <c r="D21" i="2"/>
  <c r="D17" i="2"/>
  <c r="D12" i="2"/>
  <c r="D10" i="2"/>
  <c r="D8" i="2"/>
  <c r="C10" i="2"/>
  <c r="C8" i="2"/>
  <c r="C21" i="2"/>
  <c r="C17" i="2"/>
  <c r="C12" i="2"/>
  <c r="C7" i="2" l="1"/>
  <c r="D7" i="2"/>
  <c r="D61" i="2" s="1"/>
  <c r="E60" i="2"/>
  <c r="E46" i="2"/>
  <c r="E14" i="2"/>
  <c r="E24" i="2"/>
  <c r="E26" i="2"/>
  <c r="E43" i="2"/>
  <c r="E7" i="2" l="1"/>
  <c r="E9" i="2"/>
  <c r="E11" i="2"/>
  <c r="E13" i="2"/>
  <c r="E15" i="2"/>
  <c r="E16" i="2"/>
  <c r="E18" i="2"/>
  <c r="E19" i="2"/>
  <c r="E20" i="2"/>
  <c r="E22" i="2"/>
  <c r="E23" i="2"/>
  <c r="E29" i="2"/>
  <c r="E31" i="2"/>
  <c r="E33" i="2"/>
  <c r="E35" i="2"/>
  <c r="E37" i="2"/>
  <c r="E38" i="2"/>
  <c r="E40" i="2"/>
  <c r="E41" i="2"/>
  <c r="E42" i="2"/>
  <c r="E47" i="2"/>
  <c r="E51" i="2"/>
  <c r="E52" i="2"/>
  <c r="E53" i="2"/>
  <c r="E54" i="2"/>
  <c r="C59" i="2"/>
  <c r="E59" i="2" l="1"/>
  <c r="C61" i="2"/>
  <c r="E27" i="2"/>
  <c r="E45" i="2" l="1"/>
  <c r="E50" i="2" l="1"/>
  <c r="E39" i="2"/>
  <c r="E36" i="2"/>
  <c r="E34" i="2"/>
  <c r="E32" i="2"/>
  <c r="E21" i="2"/>
  <c r="E17" i="2"/>
  <c r="E12" i="2"/>
  <c r="E10" i="2"/>
  <c r="E8" i="2"/>
  <c r="E49" i="2" l="1"/>
  <c r="E61" i="2" l="1"/>
</calcChain>
</file>

<file path=xl/sharedStrings.xml><?xml version="1.0" encoding="utf-8"?>
<sst xmlns="http://schemas.openxmlformats.org/spreadsheetml/2006/main" count="116" uniqueCount="116">
  <si>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</si>
  <si>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</si>
  <si>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</si>
  <si>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</si>
  <si>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</si>
  <si>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</si>
  <si>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</si>
  <si>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</si>
  <si>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</si>
  <si>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</si>
  <si>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</si>
  <si>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</si>
  <si>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</si>
  <si>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</si>
  <si>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</si>
  <si>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</si>
  <si>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</si>
  <si>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</si>
  <si>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</si>
  <si>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</si>
  <si>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</si>
  <si>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</si>
  <si>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</si>
  <si>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</si>
  <si>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</si>
  <si>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</si>
  <si>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</si>
  <si>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</si>
  <si>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</si>
  <si>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</si>
  <si>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</si>
  <si>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</si>
  <si>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</si>
  <si>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</si>
  <si>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</si>
  <si>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</si>
  <si>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</si>
  <si>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</si>
  <si>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</si>
  <si>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</si>
  <si>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за государственную регистрацию, а также за совершение прочих юридически значимых действий</t>
  </si>
  <si>
    <t>000.1.08.07.000.01.0000.110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</si>
  <si>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</si>
  <si>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</si>
  <si>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</si>
  <si>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</si>
  <si>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</si>
  <si>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</si>
  <si>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</si>
  <si>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</si>
  <si>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</si>
  <si>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</si>
  <si>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</si>
  <si>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</si>
  <si>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</si>
  <si>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</si>
  <si>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</si>
  <si>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</si>
  <si>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</si>
  <si>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</si>
  <si>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</si>
  <si>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</si>
  <si>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</si>
  <si>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</si>
  <si>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</si>
  <si>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</si>
  <si>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</si>
  <si>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</si>
  <si>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</si>
  <si>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</si>
  <si>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</si>
  <si>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</si>
  <si>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</si>
  <si>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КД</t>
  </si>
  <si>
    <t>Наименование показателя</t>
  </si>
  <si>
    <t>000.1.09.04.000.00.0000.110</t>
  </si>
  <si>
    <t>Налоги на имущество</t>
  </si>
  <si>
    <t>ДОХОДЫ ОТ ОКАЗАНИЯ ПЛАТНЫХ УСЛУГ И КОМПЕНСАЦИИ ЗАТРАТ ГОСУДАРСТВА</t>
  </si>
  <si>
    <t>000.2.02.10.000.00.0000.150</t>
  </si>
  <si>
    <t>Дотации бюджетам бюджетной системы Российской Федерации</t>
  </si>
  <si>
    <t>000.2.02.20.000.00.0000.150</t>
  </si>
  <si>
    <t>000.2.02.30.000.00.0000.150</t>
  </si>
  <si>
    <t>000.2.02.40.000.00.0000.150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</si>
  <si>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</si>
  <si>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000.1.06.04.000.02.0000.110</t>
  </si>
  <si>
    <t>Транспортный налог</t>
  </si>
  <si>
    <t>000.1.16.01.000.01.0000.140</t>
  </si>
  <si>
    <t>Административные штрафы, установленные Кодексом Российской Федерации об административных правонарушениях</t>
  </si>
  <si>
    <t>000.1.16.02.000.02.0000.140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</si>
  <si>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</si>
  <si>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000.1.16.07.000.01.0000.140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</si>
  <si>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</si>
  <si>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000.1.16.10.000.00.0000.140</t>
  </si>
  <si>
    <t>Платежи в целях возмещения причиненного ущерба (убытков)</t>
  </si>
  <si>
    <t>000.1.16.11.000.01.0000.140</t>
  </si>
  <si>
    <t>Платежи, уплачиваемые в целях возмещения вреда</t>
  </si>
  <si>
    <t>000.1.17.15.000.00.0000.150</t>
  </si>
  <si>
    <t xml:space="preserve">Инициативные платежи </t>
  </si>
  <si>
    <t xml:space="preserve">000 1 09 07 000 00 0000 110 </t>
  </si>
  <si>
    <t>Прочие налоги и сборы (по отмененным местным налогам и сборам)</t>
  </si>
  <si>
    <t>(рублей)</t>
  </si>
  <si>
    <t>% исполнения  2024 года  к исполнению за 2023 год</t>
  </si>
  <si>
    <t xml:space="preserve">000 2 18 00 000 00 0000 000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</si>
  <si>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</si>
  <si>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000 2 18 00 000 04 0000 150 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</si>
  <si>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</si>
  <si>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000 1 11 01 000 00 0000 120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</si>
  <si>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</si>
  <si>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Сведения о поступлении доходов в разрезе видов доходов за 9 месяцев 2024 года в сравнении с соответствующим периодом 2023 года
</t>
  </si>
  <si>
    <t>Исполнено за 9 месяцев 2023 года</t>
  </si>
  <si>
    <t>Исполнено за 9 месяцев 2024 года</t>
  </si>
  <si>
    <t xml:space="preserve">000 2 07 00 000 00 0000 000 </t>
  </si>
  <si>
    <t>ПРОЧИЕ БЕЗВОЗМЕЗДНЫЕ ПОСТУПЛЕНИЯ</t>
  </si>
  <si>
    <t xml:space="preserve">000 2 07 04 000 04 0000 150 </t>
  </si>
  <si>
    <t>Прочие безвозмездные поступления в бюджеты городских округов</t>
  </si>
  <si>
    <t xml:space="preserve">000 2 19 00 000 04 0000 150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</si>
</sst>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;[Red]\-#,##0.00;0.00"/>
    <numFmt numFmtId="166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3" fillId="0" borderId="1" xfId="5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3" applyNumberFormat="1" applyFont="1" applyFill="1" applyBorder="1" applyAlignment="1" applyProtection="1">
      <alignment horizontal="center" vertical="center"/>
      <protection hidden="1"/>
    </xf>
    <xf numFmtId="0" fontId="3" fillId="4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4" borderId="1" xfId="3" applyNumberFormat="1" applyFont="1" applyFill="1" applyBorder="1" applyAlignment="1" applyProtection="1">
      <alignment horizontal="right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5" applyNumberFormat="1" applyFont="1" applyFill="1" applyBorder="1" applyAlignment="1" applyProtection="1">
      <alignment horizontal="left" vertical="center"/>
      <protection hidden="1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3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3" applyNumberFormat="1" applyFont="1" applyFill="1" applyBorder="1" applyAlignment="1" applyProtection="1">
      <alignment horizontal="left" vertical="center"/>
      <protection hidden="1"/>
    </xf>
    <xf numFmtId="164" fontId="3" fillId="3" borderId="1" xfId="3" applyNumberFormat="1" applyFont="1" applyFill="1" applyBorder="1" applyAlignment="1" applyProtection="1">
      <alignment horizontal="right" vertical="center"/>
      <protection hidden="1"/>
    </xf>
    <xf numFmtId="165" fontId="3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165" fontId="3" fillId="5" borderId="1" xfId="3" applyNumberFormat="1" applyFont="1" applyFill="1" applyBorder="1" applyAlignment="1" applyProtection="1">
      <alignment horizontal="right" vertical="center"/>
      <protection hidden="1"/>
    </xf>
    <xf numFmtId="166" fontId="7" fillId="0" borderId="4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vertical="center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NumberFormat="1" applyFont="1" applyFill="1" applyAlignment="1" applyProtection="1">
      <alignment horizontal="right" wrapText="1"/>
      <protection hidden="1"/>
    </xf>
    <xf numFmtId="0" fontId="3" fillId="5" borderId="1" xfId="3" applyNumberFormat="1" applyFont="1" applyFill="1" applyBorder="1" applyAlignment="1" applyProtection="1">
      <alignment horizontal="center" vertical="center"/>
      <protection hidden="1"/>
    </xf>
    <xf numFmtId="0" fontId="3" fillId="5" borderId="1" xfId="3" applyNumberFormat="1" applyFont="1" applyFill="1" applyBorder="1" applyAlignment="1" applyProtection="1">
      <alignment horizontal="left" vertical="center" wrapText="1"/>
      <protection hidden="1"/>
    </xf>
    <xf numFmtId="0" fontId="1" fillId="5" borderId="0" xfId="1" applyFill="1"/>
    <xf numFmtId="0" fontId="4" fillId="0" borderId="0" xfId="1" applyNumberFormat="1" applyFont="1" applyFill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  <cellStyle name="Обычн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GridLines="0" tabSelected="1" zoomScaleNormal="100" workbookViewId="0">
      <selection activeCell="I14" sqref="I14"/>
    </sheetView>
  </sheetViews>
  <sheetFormatPr defaultColWidth="9.140625" defaultRowHeight="12.75" x14ac:dyDescent="0.2"/>
  <cols>
    <col min="1" max="1" width="21.140625" style="5" customWidth="1"/>
    <col min="2" max="2" width="58.42578125" style="5" customWidth="1"/>
    <col min="3" max="3" width="17.140625" style="5" customWidth="1"/>
    <col min="4" max="4" width="17" style="5" customWidth="1"/>
    <col min="5" max="5" width="14.42578125" style="5" customWidth="1"/>
    <col min="6" max="227" width="9.140625" style="1" customWidth="1"/>
    <col min="228" max="16384" width="9.140625" style="1"/>
  </cols>
  <sheetData>
    <row r="1" spans="1:5" ht="16.5" customHeight="1" x14ac:dyDescent="0.2">
      <c r="A1" s="3"/>
      <c r="B1" s="3"/>
      <c r="C1" s="4"/>
      <c r="D1" s="4"/>
      <c r="E1" s="4"/>
    </row>
    <row r="2" spans="1:5" ht="36" customHeight="1" x14ac:dyDescent="0.2">
      <c r="A2" s="43" t="s">
        <v>108</v>
      </c>
      <c r="B2" s="43"/>
      <c r="C2" s="43"/>
      <c r="D2" s="43"/>
      <c r="E2" s="43"/>
    </row>
    <row r="3" spans="1:5" ht="14.25" customHeight="1" x14ac:dyDescent="0.2">
      <c r="A3" s="43"/>
      <c r="B3" s="43"/>
      <c r="C3" s="43"/>
      <c r="D3" s="43"/>
      <c r="E3" s="43"/>
    </row>
    <row r="4" spans="1:5" ht="14.25" customHeight="1" x14ac:dyDescent="0.2">
      <c r="A4" s="38"/>
      <c r="B4" s="38"/>
      <c r="C4" s="38"/>
      <c r="D4" s="38"/>
      <c r="E4" s="39" t="s">
        <v>100</v>
      </c>
    </row>
    <row r="6" spans="1:5" ht="45" x14ac:dyDescent="0.2">
      <c r="A6" s="7" t="s">
        <v>73</v>
      </c>
      <c r="B6" s="7" t="s">
        <v>74</v>
      </c>
      <c r="C6" s="34" t="s">
        <v>109</v>
      </c>
      <c r="D6" s="34" t="s">
        <v>110</v>
      </c>
      <c r="E6" s="6" t="s">
        <v>101</v>
      </c>
    </row>
    <row r="7" spans="1:5" x14ac:dyDescent="0.2">
      <c r="A7" s="8" t="s">
        <v>71</v>
      </c>
      <c r="B7" s="9" t="s">
        <v>70</v>
      </c>
      <c r="C7" s="10">
        <f>C8+C10+C12+C17+C21+C24+C27+C32+C34+C36+C39+C45</f>
        <v>3665630134.2599998</v>
      </c>
      <c r="D7" s="10">
        <f>D8+D10+D12+D17+D21+D24+D27+D32+D34+D36+D39+D45</f>
        <v>4266466349.1499996</v>
      </c>
      <c r="E7" s="10">
        <f>D7/C7*100</f>
        <v>116.39107582825712</v>
      </c>
    </row>
    <row r="8" spans="1:5" x14ac:dyDescent="0.2">
      <c r="A8" s="11" t="s">
        <v>69</v>
      </c>
      <c r="B8" s="12" t="s">
        <v>68</v>
      </c>
      <c r="C8" s="13">
        <f>C9</f>
        <v>2870511296.6300001</v>
      </c>
      <c r="D8" s="13">
        <f>D9</f>
        <v>3217199451.9000001</v>
      </c>
      <c r="E8" s="18">
        <f t="shared" ref="E8:E14" si="0">D8/C8*100</f>
        <v>112.077575018674</v>
      </c>
    </row>
    <row r="9" spans="1:5" x14ac:dyDescent="0.2">
      <c r="A9" s="15" t="s">
        <v>67</v>
      </c>
      <c r="B9" s="16" t="s">
        <v>66</v>
      </c>
      <c r="C9" s="36">
        <v>2870511296.6300001</v>
      </c>
      <c r="D9" s="17">
        <v>3217199451.9000001</v>
      </c>
      <c r="E9" s="10">
        <f t="shared" si="0"/>
        <v>112.077575018674</v>
      </c>
    </row>
    <row r="10" spans="1:5" ht="22.5" x14ac:dyDescent="0.2">
      <c r="A10" s="11" t="s">
        <v>65</v>
      </c>
      <c r="B10" s="12" t="s">
        <v>64</v>
      </c>
      <c r="C10" s="21">
        <f>C11</f>
        <v>26721161.73</v>
      </c>
      <c r="D10" s="21">
        <f>D11</f>
        <v>27615064.489999998</v>
      </c>
      <c r="E10" s="18">
        <f t="shared" si="0"/>
        <v>103.34529901443771</v>
      </c>
    </row>
    <row r="11" spans="1:5" ht="22.5" x14ac:dyDescent="0.2">
      <c r="A11" s="15" t="s">
        <v>63</v>
      </c>
      <c r="B11" s="16" t="s">
        <v>62</v>
      </c>
      <c r="C11" s="17">
        <v>26721161.73</v>
      </c>
      <c r="D11" s="17">
        <v>27615064.489999998</v>
      </c>
      <c r="E11" s="10">
        <f t="shared" si="0"/>
        <v>103.34529901443771</v>
      </c>
    </row>
    <row r="12" spans="1:5" x14ac:dyDescent="0.2">
      <c r="A12" s="11" t="s">
        <v>61</v>
      </c>
      <c r="B12" s="12" t="s">
        <v>60</v>
      </c>
      <c r="C12" s="13">
        <f>C13+C14+C15+C16</f>
        <v>450464516.15999997</v>
      </c>
      <c r="D12" s="13">
        <f>D13+D14+D15+D16</f>
        <v>659780376.30999994</v>
      </c>
      <c r="E12" s="18">
        <f t="shared" si="0"/>
        <v>146.4666699908619</v>
      </c>
    </row>
    <row r="13" spans="1:5" s="2" customFormat="1" ht="22.5" x14ac:dyDescent="0.2">
      <c r="A13" s="15" t="s">
        <v>59</v>
      </c>
      <c r="B13" s="16" t="s">
        <v>58</v>
      </c>
      <c r="C13" s="17">
        <v>442592021.56</v>
      </c>
      <c r="D13" s="17">
        <v>623256077.12</v>
      </c>
      <c r="E13" s="17">
        <f t="shared" si="0"/>
        <v>140.81954639019816</v>
      </c>
    </row>
    <row r="14" spans="1:5" s="2" customFormat="1" x14ac:dyDescent="0.2">
      <c r="A14" s="15" t="s">
        <v>57</v>
      </c>
      <c r="B14" s="16" t="s">
        <v>56</v>
      </c>
      <c r="C14" s="17">
        <v>-548632.99</v>
      </c>
      <c r="D14" s="17">
        <v>197888.68</v>
      </c>
      <c r="E14" s="17">
        <f t="shared" si="0"/>
        <v>-36.069409533684805</v>
      </c>
    </row>
    <row r="15" spans="1:5" s="2" customFormat="1" x14ac:dyDescent="0.2">
      <c r="A15" s="15" t="s">
        <v>55</v>
      </c>
      <c r="B15" s="16" t="s">
        <v>54</v>
      </c>
      <c r="C15" s="17">
        <v>3910210.39</v>
      </c>
      <c r="D15" s="17">
        <v>8784156.8000000007</v>
      </c>
      <c r="E15" s="17">
        <f t="shared" ref="E15:E26" si="1">D15/C15*100</f>
        <v>224.64665385946154</v>
      </c>
    </row>
    <row r="16" spans="1:5" s="2" customFormat="1" ht="22.5" x14ac:dyDescent="0.2">
      <c r="A16" s="15" t="s">
        <v>53</v>
      </c>
      <c r="B16" s="16" t="s">
        <v>52</v>
      </c>
      <c r="C16" s="17">
        <v>4510917.2</v>
      </c>
      <c r="D16" s="17">
        <v>27542253.710000001</v>
      </c>
      <c r="E16" s="17">
        <f t="shared" si="1"/>
        <v>610.56881536198443</v>
      </c>
    </row>
    <row r="17" spans="1:5" x14ac:dyDescent="0.2">
      <c r="A17" s="11" t="s">
        <v>51</v>
      </c>
      <c r="B17" s="12" t="s">
        <v>50</v>
      </c>
      <c r="C17" s="13">
        <f>C18+C19+C20</f>
        <v>67890394.640000001</v>
      </c>
      <c r="D17" s="13">
        <f>D18+D19+D20</f>
        <v>90130984.109999999</v>
      </c>
      <c r="E17" s="18">
        <f t="shared" si="1"/>
        <v>132.75955249330099</v>
      </c>
    </row>
    <row r="18" spans="1:5" s="2" customFormat="1" x14ac:dyDescent="0.2">
      <c r="A18" s="15" t="s">
        <v>49</v>
      </c>
      <c r="B18" s="16" t="s">
        <v>48</v>
      </c>
      <c r="C18" s="37">
        <v>7266364.5300000003</v>
      </c>
      <c r="D18" s="17">
        <v>19822101.030000001</v>
      </c>
      <c r="E18" s="17">
        <f t="shared" si="1"/>
        <v>272.79254912359869</v>
      </c>
    </row>
    <row r="19" spans="1:5" s="2" customFormat="1" x14ac:dyDescent="0.2">
      <c r="A19" s="23" t="s">
        <v>84</v>
      </c>
      <c r="B19" s="22" t="s">
        <v>85</v>
      </c>
      <c r="C19" s="37">
        <v>15101612.699999999</v>
      </c>
      <c r="D19" s="17">
        <v>19266621.32</v>
      </c>
      <c r="E19" s="17">
        <f t="shared" si="1"/>
        <v>127.5798929739471</v>
      </c>
    </row>
    <row r="20" spans="1:5" s="2" customFormat="1" x14ac:dyDescent="0.2">
      <c r="A20" s="15" t="s">
        <v>47</v>
      </c>
      <c r="B20" s="16" t="s">
        <v>46</v>
      </c>
      <c r="C20" s="37">
        <v>45522417.409999996</v>
      </c>
      <c r="D20" s="17">
        <v>51042261.759999998</v>
      </c>
      <c r="E20" s="17">
        <f t="shared" si="1"/>
        <v>112.12555190179212</v>
      </c>
    </row>
    <row r="21" spans="1:5" x14ac:dyDescent="0.2">
      <c r="A21" s="11" t="s">
        <v>45</v>
      </c>
      <c r="B21" s="12" t="s">
        <v>44</v>
      </c>
      <c r="C21" s="13">
        <f>C22+C23</f>
        <v>23339790.59</v>
      </c>
      <c r="D21" s="13">
        <f>D22+D23</f>
        <v>33146846.850000001</v>
      </c>
      <c r="E21" s="18">
        <f t="shared" si="1"/>
        <v>142.01861290135938</v>
      </c>
    </row>
    <row r="22" spans="1:5" s="2" customFormat="1" ht="22.5" x14ac:dyDescent="0.2">
      <c r="A22" s="15" t="s">
        <v>43</v>
      </c>
      <c r="B22" s="16" t="s">
        <v>42</v>
      </c>
      <c r="C22" s="37">
        <v>23334790.59</v>
      </c>
      <c r="D22" s="17">
        <v>33146846.850000001</v>
      </c>
      <c r="E22" s="17">
        <f t="shared" si="1"/>
        <v>142.04904356075477</v>
      </c>
    </row>
    <row r="23" spans="1:5" s="2" customFormat="1" ht="22.5" x14ac:dyDescent="0.2">
      <c r="A23" s="15" t="s">
        <v>41</v>
      </c>
      <c r="B23" s="16" t="s">
        <v>40</v>
      </c>
      <c r="C23" s="37">
        <v>5000</v>
      </c>
      <c r="D23" s="17">
        <v>0</v>
      </c>
      <c r="E23" s="17">
        <f t="shared" si="1"/>
        <v>0</v>
      </c>
    </row>
    <row r="24" spans="1:5" ht="22.5" x14ac:dyDescent="0.2">
      <c r="A24" s="11" t="s">
        <v>39</v>
      </c>
      <c r="B24" s="12" t="s">
        <v>38</v>
      </c>
      <c r="C24" s="13">
        <f>C25+C26</f>
        <v>245.08999999999997</v>
      </c>
      <c r="D24" s="13">
        <f>D25+D26</f>
        <v>0.81</v>
      </c>
      <c r="E24" s="13">
        <f t="shared" si="1"/>
        <v>0.33049084009955532</v>
      </c>
    </row>
    <row r="25" spans="1:5" s="2" customFormat="1" x14ac:dyDescent="0.2">
      <c r="A25" s="15" t="s">
        <v>75</v>
      </c>
      <c r="B25" s="16" t="s">
        <v>76</v>
      </c>
      <c r="C25" s="17">
        <v>445.09</v>
      </c>
      <c r="D25" s="17">
        <v>0</v>
      </c>
      <c r="E25" s="35">
        <f t="shared" si="1"/>
        <v>0</v>
      </c>
    </row>
    <row r="26" spans="1:5" s="2" customFormat="1" x14ac:dyDescent="0.2">
      <c r="A26" s="15" t="s">
        <v>98</v>
      </c>
      <c r="B26" s="16" t="s">
        <v>99</v>
      </c>
      <c r="C26" s="17">
        <v>-200</v>
      </c>
      <c r="D26" s="17">
        <v>0.81</v>
      </c>
      <c r="E26" s="17">
        <f t="shared" si="1"/>
        <v>-0.40500000000000008</v>
      </c>
    </row>
    <row r="27" spans="1:5" ht="22.5" x14ac:dyDescent="0.2">
      <c r="A27" s="11" t="s">
        <v>37</v>
      </c>
      <c r="B27" s="12" t="s">
        <v>36</v>
      </c>
      <c r="C27" s="13">
        <f>C28+C29+C30+C31</f>
        <v>149437874.63999999</v>
      </c>
      <c r="D27" s="13">
        <f>D28+D29+D30+D31</f>
        <v>85810842.870000005</v>
      </c>
      <c r="E27" s="18">
        <f>D27/C27*100</f>
        <v>57.422419233892832</v>
      </c>
    </row>
    <row r="28" spans="1:5" s="42" customFormat="1" ht="45" x14ac:dyDescent="0.2">
      <c r="A28" s="40" t="s">
        <v>106</v>
      </c>
      <c r="B28" s="41" t="s">
        <v>107</v>
      </c>
      <c r="C28" s="35">
        <v>32499568</v>
      </c>
      <c r="D28" s="35">
        <v>273810</v>
      </c>
      <c r="E28" s="35">
        <f>D28/C28*100</f>
        <v>0.84250350650814809</v>
      </c>
    </row>
    <row r="29" spans="1:5" s="2" customFormat="1" ht="56.25" x14ac:dyDescent="0.2">
      <c r="A29" s="15" t="s">
        <v>35</v>
      </c>
      <c r="B29" s="16" t="s">
        <v>34</v>
      </c>
      <c r="C29" s="17">
        <f>101651591.84+516.99</f>
        <v>101652108.83</v>
      </c>
      <c r="D29" s="17">
        <f>68965181.64+17292.19</f>
        <v>68982473.829999998</v>
      </c>
      <c r="E29" s="17">
        <f t="shared" ref="E29:E37" si="2">D29/C29*100</f>
        <v>67.861330791832614</v>
      </c>
    </row>
    <row r="30" spans="1:5" s="2" customFormat="1" x14ac:dyDescent="0.2">
      <c r="A30" s="15" t="s">
        <v>33</v>
      </c>
      <c r="B30" s="16" t="s">
        <v>32</v>
      </c>
      <c r="C30" s="17">
        <v>1515619.02</v>
      </c>
      <c r="D30" s="17">
        <v>356734.48</v>
      </c>
      <c r="E30" s="17"/>
    </row>
    <row r="31" spans="1:5" s="2" customFormat="1" ht="56.25" x14ac:dyDescent="0.2">
      <c r="A31" s="15" t="s">
        <v>31</v>
      </c>
      <c r="B31" s="16" t="s">
        <v>30</v>
      </c>
      <c r="C31" s="17">
        <v>13770578.789999999</v>
      </c>
      <c r="D31" s="17">
        <v>16197824.560000001</v>
      </c>
      <c r="E31" s="17">
        <f t="shared" si="2"/>
        <v>117.62631627192484</v>
      </c>
    </row>
    <row r="32" spans="1:5" x14ac:dyDescent="0.2">
      <c r="A32" s="11" t="s">
        <v>29</v>
      </c>
      <c r="B32" s="12" t="s">
        <v>28</v>
      </c>
      <c r="C32" s="13">
        <f>C33</f>
        <v>347041.25</v>
      </c>
      <c r="D32" s="13">
        <f>D33</f>
        <v>5209573.09</v>
      </c>
      <c r="E32" s="18">
        <f t="shared" si="2"/>
        <v>1501.1394437981075</v>
      </c>
    </row>
    <row r="33" spans="1:5" s="2" customFormat="1" x14ac:dyDescent="0.2">
      <c r="A33" s="15" t="s">
        <v>27</v>
      </c>
      <c r="B33" s="16" t="s">
        <v>26</v>
      </c>
      <c r="C33" s="17">
        <v>347041.25</v>
      </c>
      <c r="D33" s="17">
        <v>5209573.09</v>
      </c>
      <c r="E33" s="17">
        <f t="shared" si="2"/>
        <v>1501.1394437981075</v>
      </c>
    </row>
    <row r="34" spans="1:5" ht="22.5" x14ac:dyDescent="0.2">
      <c r="A34" s="11" t="s">
        <v>25</v>
      </c>
      <c r="B34" s="12" t="s">
        <v>77</v>
      </c>
      <c r="C34" s="13">
        <f>C35</f>
        <v>4291319.72</v>
      </c>
      <c r="D34" s="13">
        <f>D35</f>
        <v>85671456.450000003</v>
      </c>
      <c r="E34" s="18">
        <f t="shared" si="2"/>
        <v>1996.3895034602551</v>
      </c>
    </row>
    <row r="35" spans="1:5" s="2" customFormat="1" x14ac:dyDescent="0.2">
      <c r="A35" s="15" t="s">
        <v>24</v>
      </c>
      <c r="B35" s="16" t="s">
        <v>23</v>
      </c>
      <c r="C35" s="17">
        <v>4291319.72</v>
      </c>
      <c r="D35" s="17">
        <v>85671456.450000003</v>
      </c>
      <c r="E35" s="17">
        <f t="shared" si="2"/>
        <v>1996.3895034602551</v>
      </c>
    </row>
    <row r="36" spans="1:5" x14ac:dyDescent="0.2">
      <c r="A36" s="11" t="s">
        <v>22</v>
      </c>
      <c r="B36" s="12" t="s">
        <v>21</v>
      </c>
      <c r="C36" s="13">
        <f>C37+C38</f>
        <v>55987095.090000004</v>
      </c>
      <c r="D36" s="13">
        <f>D37+D38</f>
        <v>80311117.670000002</v>
      </c>
      <c r="E36" s="18">
        <f t="shared" si="2"/>
        <v>143.44576645903632</v>
      </c>
    </row>
    <row r="37" spans="1:5" s="2" customFormat="1" x14ac:dyDescent="0.2">
      <c r="A37" s="15" t="s">
        <v>20</v>
      </c>
      <c r="B37" s="16" t="s">
        <v>19</v>
      </c>
      <c r="C37" s="17">
        <v>42635565.170000002</v>
      </c>
      <c r="D37" s="17">
        <v>58823506.939999998</v>
      </c>
      <c r="E37" s="17">
        <f t="shared" si="2"/>
        <v>137.96816508812327</v>
      </c>
    </row>
    <row r="38" spans="1:5" s="2" customFormat="1" ht="22.5" x14ac:dyDescent="0.2">
      <c r="A38" s="15" t="s">
        <v>18</v>
      </c>
      <c r="B38" s="16" t="s">
        <v>17</v>
      </c>
      <c r="C38" s="17">
        <v>13351529.92</v>
      </c>
      <c r="D38" s="17">
        <v>21487610.73</v>
      </c>
      <c r="E38" s="17">
        <f>D38/C38*100</f>
        <v>160.9374420665643</v>
      </c>
    </row>
    <row r="39" spans="1:5" x14ac:dyDescent="0.2">
      <c r="A39" s="11" t="s">
        <v>16</v>
      </c>
      <c r="B39" s="12" t="s">
        <v>15</v>
      </c>
      <c r="C39" s="13">
        <f>C40+C41+C42+C43+C44</f>
        <v>17890294.289999999</v>
      </c>
      <c r="D39" s="13">
        <f>D40+D41+D42+D43+D44</f>
        <v>-19407883.649999999</v>
      </c>
      <c r="E39" s="18">
        <f>D39/C39*100</f>
        <v>-108.48275235387422</v>
      </c>
    </row>
    <row r="40" spans="1:5" s="2" customFormat="1" ht="22.5" x14ac:dyDescent="0.2">
      <c r="A40" s="25" t="s">
        <v>86</v>
      </c>
      <c r="B40" s="24" t="s">
        <v>87</v>
      </c>
      <c r="C40" s="17">
        <f>10944492.16+171738.69</f>
        <v>11116230.85</v>
      </c>
      <c r="D40" s="17">
        <v>7912391.6799999997</v>
      </c>
      <c r="E40" s="17">
        <f>D40/C40*100</f>
        <v>71.178727635005885</v>
      </c>
    </row>
    <row r="41" spans="1:5" s="2" customFormat="1" ht="22.5" x14ac:dyDescent="0.2">
      <c r="A41" s="27" t="s">
        <v>88</v>
      </c>
      <c r="B41" s="26" t="s">
        <v>89</v>
      </c>
      <c r="C41" s="17">
        <v>340063.16</v>
      </c>
      <c r="D41" s="17">
        <v>231696.44</v>
      </c>
      <c r="E41" s="17">
        <f>D41/C41*100</f>
        <v>68.133354992055004</v>
      </c>
    </row>
    <row r="42" spans="1:5" s="2" customFormat="1" ht="67.5" x14ac:dyDescent="0.2">
      <c r="A42" s="29" t="s">
        <v>90</v>
      </c>
      <c r="B42" s="28" t="s">
        <v>91</v>
      </c>
      <c r="C42" s="17">
        <v>4005003.05</v>
      </c>
      <c r="D42" s="17">
        <v>4105833.8</v>
      </c>
      <c r="E42" s="17">
        <f>D42/C42*100</f>
        <v>102.51761980555796</v>
      </c>
    </row>
    <row r="43" spans="1:5" s="2" customFormat="1" x14ac:dyDescent="0.2">
      <c r="A43" s="31" t="s">
        <v>92</v>
      </c>
      <c r="B43" s="30" t="s">
        <v>93</v>
      </c>
      <c r="C43" s="17">
        <v>-841530.57</v>
      </c>
      <c r="D43" s="17">
        <v>1071121.8999999999</v>
      </c>
      <c r="E43" s="17">
        <f t="shared" ref="E43" si="3">D43/C43*100</f>
        <v>-127.28258938947398</v>
      </c>
    </row>
    <row r="44" spans="1:5" s="2" customFormat="1" x14ac:dyDescent="0.2">
      <c r="A44" s="33" t="s">
        <v>94</v>
      </c>
      <c r="B44" s="32" t="s">
        <v>95</v>
      </c>
      <c r="C44" s="17">
        <v>3270527.8</v>
      </c>
      <c r="D44" s="17">
        <v>-32728927.469999999</v>
      </c>
      <c r="E44" s="17"/>
    </row>
    <row r="45" spans="1:5" x14ac:dyDescent="0.2">
      <c r="A45" s="11" t="s">
        <v>14</v>
      </c>
      <c r="B45" s="12" t="s">
        <v>13</v>
      </c>
      <c r="C45" s="13">
        <f>C46+C47</f>
        <v>-1250895.57</v>
      </c>
      <c r="D45" s="13">
        <f>D46+D47</f>
        <v>998518.25</v>
      </c>
      <c r="E45" s="18">
        <f>D45/C45*100</f>
        <v>-79.824269423226113</v>
      </c>
    </row>
    <row r="46" spans="1:5" s="2" customFormat="1" x14ac:dyDescent="0.2">
      <c r="A46" s="15" t="s">
        <v>12</v>
      </c>
      <c r="B46" s="16" t="s">
        <v>11</v>
      </c>
      <c r="C46" s="17">
        <v>-1399049.25</v>
      </c>
      <c r="D46" s="17">
        <v>243889.44</v>
      </c>
      <c r="E46" s="35">
        <f>D46/C46*100</f>
        <v>-17.432512829694879</v>
      </c>
    </row>
    <row r="47" spans="1:5" s="2" customFormat="1" ht="12" customHeight="1" x14ac:dyDescent="0.2">
      <c r="A47" s="15" t="s">
        <v>10</v>
      </c>
      <c r="B47" s="16" t="s">
        <v>9</v>
      </c>
      <c r="C47" s="17">
        <v>148153.68</v>
      </c>
      <c r="D47" s="17">
        <v>754628.81</v>
      </c>
      <c r="E47" s="17">
        <f>D47/C47*100</f>
        <v>509.35542741834024</v>
      </c>
    </row>
    <row r="48" spans="1:5" s="2" customFormat="1" ht="1.5" hidden="1" customHeight="1" x14ac:dyDescent="0.2">
      <c r="A48" s="15" t="s">
        <v>96</v>
      </c>
      <c r="B48" s="16" t="s">
        <v>97</v>
      </c>
      <c r="C48" s="17">
        <v>0</v>
      </c>
      <c r="D48" s="17">
        <v>0</v>
      </c>
      <c r="E48" s="17"/>
    </row>
    <row r="49" spans="1:5" x14ac:dyDescent="0.2">
      <c r="A49" s="8" t="s">
        <v>8</v>
      </c>
      <c r="B49" s="9" t="s">
        <v>7</v>
      </c>
      <c r="C49" s="10">
        <f>C50+C55+C57+C59</f>
        <v>4879601795.7099991</v>
      </c>
      <c r="D49" s="10">
        <f>D50+D55+D57+D59</f>
        <v>5403686213.8299999</v>
      </c>
      <c r="E49" s="10">
        <f t="shared" ref="E49:E60" si="4">D49/C49*100</f>
        <v>110.74031119876955</v>
      </c>
    </row>
    <row r="50" spans="1:5" ht="22.5" x14ac:dyDescent="0.2">
      <c r="A50" s="11" t="s">
        <v>6</v>
      </c>
      <c r="B50" s="12" t="s">
        <v>5</v>
      </c>
      <c r="C50" s="13">
        <f>C51+C52+C53+C54</f>
        <v>4986397554.3499994</v>
      </c>
      <c r="D50" s="13">
        <f>D51+D52+D53+D54</f>
        <v>5457909618.9899998</v>
      </c>
      <c r="E50" s="18">
        <f t="shared" si="4"/>
        <v>109.45596614591362</v>
      </c>
    </row>
    <row r="51" spans="1:5" s="2" customFormat="1" x14ac:dyDescent="0.2">
      <c r="A51" s="15" t="s">
        <v>78</v>
      </c>
      <c r="B51" s="16" t="s">
        <v>79</v>
      </c>
      <c r="C51" s="17">
        <v>247150200</v>
      </c>
      <c r="D51" s="17">
        <v>328388300</v>
      </c>
      <c r="E51" s="35">
        <f t="shared" si="4"/>
        <v>132.86993091650342</v>
      </c>
    </row>
    <row r="52" spans="1:5" s="2" customFormat="1" ht="22.5" x14ac:dyDescent="0.2">
      <c r="A52" s="15" t="s">
        <v>80</v>
      </c>
      <c r="B52" s="16" t="s">
        <v>4</v>
      </c>
      <c r="C52" s="17">
        <v>1603688200.8399999</v>
      </c>
      <c r="D52" s="17">
        <v>1731305166.8800001</v>
      </c>
      <c r="E52" s="17">
        <f t="shared" si="4"/>
        <v>107.95771684128843</v>
      </c>
    </row>
    <row r="53" spans="1:5" s="2" customFormat="1" x14ac:dyDescent="0.2">
      <c r="A53" s="15" t="s">
        <v>81</v>
      </c>
      <c r="B53" s="16" t="s">
        <v>3</v>
      </c>
      <c r="C53" s="17">
        <v>3004692179.9299998</v>
      </c>
      <c r="D53" s="17">
        <v>3262504102.8699999</v>
      </c>
      <c r="E53" s="17">
        <f t="shared" si="4"/>
        <v>108.58031064420071</v>
      </c>
    </row>
    <row r="54" spans="1:5" s="2" customFormat="1" x14ac:dyDescent="0.2">
      <c r="A54" s="15" t="s">
        <v>82</v>
      </c>
      <c r="B54" s="16" t="s">
        <v>2</v>
      </c>
      <c r="C54" s="17">
        <v>130866973.58</v>
      </c>
      <c r="D54" s="17">
        <v>135712049.24000001</v>
      </c>
      <c r="E54" s="17">
        <f t="shared" si="4"/>
        <v>103.7022905989632</v>
      </c>
    </row>
    <row r="55" spans="1:5" s="2" customFormat="1" x14ac:dyDescent="0.2">
      <c r="A55" s="11" t="s">
        <v>111</v>
      </c>
      <c r="B55" s="12" t="s">
        <v>112</v>
      </c>
      <c r="C55" s="13">
        <f>C56</f>
        <v>20000000</v>
      </c>
      <c r="D55" s="13">
        <f>D56</f>
        <v>22750000</v>
      </c>
      <c r="E55" s="18">
        <f t="shared" si="4"/>
        <v>113.75</v>
      </c>
    </row>
    <row r="56" spans="1:5" s="2" customFormat="1" x14ac:dyDescent="0.2">
      <c r="A56" s="15" t="s">
        <v>113</v>
      </c>
      <c r="B56" s="16" t="s">
        <v>114</v>
      </c>
      <c r="C56" s="17">
        <v>20000000</v>
      </c>
      <c r="D56" s="17">
        <v>22750000</v>
      </c>
      <c r="E56" s="17">
        <f t="shared" si="4"/>
        <v>113.75</v>
      </c>
    </row>
    <row r="57" spans="1:5" ht="45" x14ac:dyDescent="0.2">
      <c r="A57" s="11" t="s">
        <v>102</v>
      </c>
      <c r="B57" s="12" t="s">
        <v>103</v>
      </c>
      <c r="C57" s="13">
        <f>C58</f>
        <v>0</v>
      </c>
      <c r="D57" s="13">
        <f>D58</f>
        <v>859.06</v>
      </c>
      <c r="E57" s="18"/>
    </row>
    <row r="58" spans="1:5" s="2" customFormat="1" ht="45" x14ac:dyDescent="0.2">
      <c r="A58" s="15" t="s">
        <v>104</v>
      </c>
      <c r="B58" s="16" t="s">
        <v>105</v>
      </c>
      <c r="C58" s="17">
        <v>0</v>
      </c>
      <c r="D58" s="17">
        <v>859.06</v>
      </c>
      <c r="E58" s="17"/>
    </row>
    <row r="59" spans="1:5" ht="33.75" x14ac:dyDescent="0.2">
      <c r="A59" s="11" t="s">
        <v>1</v>
      </c>
      <c r="B59" s="12" t="s">
        <v>0</v>
      </c>
      <c r="C59" s="13">
        <f t="shared" ref="C59:D59" si="5">C60</f>
        <v>-126795758.64</v>
      </c>
      <c r="D59" s="13">
        <f t="shared" si="5"/>
        <v>-76974264.219999999</v>
      </c>
      <c r="E59" s="13">
        <f t="shared" si="4"/>
        <v>60.707286304856801</v>
      </c>
    </row>
    <row r="60" spans="1:5" s="2" customFormat="1" ht="33.75" x14ac:dyDescent="0.2">
      <c r="A60" s="15" t="s">
        <v>115</v>
      </c>
      <c r="B60" s="16" t="s">
        <v>83</v>
      </c>
      <c r="C60" s="17">
        <v>-126795758.64</v>
      </c>
      <c r="D60" s="17">
        <v>-76974264.219999999</v>
      </c>
      <c r="E60" s="17">
        <f t="shared" si="4"/>
        <v>60.707286304856801</v>
      </c>
    </row>
    <row r="61" spans="1:5" x14ac:dyDescent="0.2">
      <c r="A61" s="19"/>
      <c r="B61" s="14" t="s">
        <v>72</v>
      </c>
      <c r="C61" s="20">
        <f>C7+C49</f>
        <v>8545231929.9699993</v>
      </c>
      <c r="D61" s="20">
        <f>D7+D49</f>
        <v>9670152562.9799995</v>
      </c>
      <c r="E61" s="18">
        <f>D61/C61*100</f>
        <v>113.16430779443982</v>
      </c>
    </row>
  </sheetData>
  <mergeCells count="1">
    <mergeCell ref="A2:E3"/>
  </mergeCells>
  <pageMargins left="0.19685039370078741" right="0.19685039370078741" top="0.39370078740157483" bottom="0.19685039370078741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Филиппова Любовь Степановна</cp:lastModifiedBy>
  <cp:lastPrinted>2019-05-06T10:40:50Z</cp:lastPrinted>
  <dcterms:created xsi:type="dcterms:W3CDTF">2018-10-22T06:13:22Z</dcterms:created>
  <dcterms:modified xsi:type="dcterms:W3CDTF">2024-10-08T06:36:32Z</dcterms:modified>
</cp:coreProperties>
</file>