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0\обмен\Павлюченко Т.В\БЮДЖЕТ НА 2023-2025\ПРОЕКТ Решения Думы\"/>
    </mc:Choice>
  </mc:AlternateContent>
  <bookViews>
    <workbookView xWindow="0" yWindow="0" windowWidth="28800" windowHeight="12435"/>
  </bookViews>
  <sheets>
    <sheet name="Приложение №1" sheetId="4" r:id="rId1"/>
    <sheet name="в рублях" sheetId="2" r:id="rId2"/>
    <sheet name="Приложение №9 (3)" sheetId="5" state="hidden" r:id="rId3"/>
  </sheets>
  <definedNames>
    <definedName name="_xlnm.Print_Titles" localSheetId="1">'в рублях'!$10:$10</definedName>
    <definedName name="_xlnm.Print_Titles" localSheetId="0">'Приложение №1'!$10:$10</definedName>
    <definedName name="_xlnm.Print_Titles" localSheetId="2">'Приложение №9 (3)'!$10:$10</definedName>
  </definedNames>
  <calcPr calcId="152511"/>
</workbook>
</file>

<file path=xl/calcChain.xml><?xml version="1.0" encoding="utf-8"?>
<calcChain xmlns="http://schemas.openxmlformats.org/spreadsheetml/2006/main">
  <c r="G13" i="4" l="1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4" i="4"/>
  <c r="G55" i="4"/>
  <c r="G56" i="4"/>
  <c r="G57" i="4"/>
  <c r="G58" i="4"/>
  <c r="G59" i="4"/>
  <c r="G60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3" i="4"/>
  <c r="G104" i="4"/>
  <c r="G105" i="4"/>
  <c r="G106" i="4"/>
  <c r="G107" i="4"/>
  <c r="G108" i="4"/>
  <c r="G109" i="4"/>
  <c r="G110" i="4"/>
  <c r="G111" i="4"/>
  <c r="G112" i="4"/>
  <c r="G114" i="4"/>
  <c r="G115" i="4"/>
  <c r="G12" i="4"/>
  <c r="L115" i="4" l="1"/>
  <c r="J115" i="4"/>
  <c r="H115" i="4"/>
  <c r="E112" i="4" l="1"/>
  <c r="D112" i="4"/>
  <c r="F112" i="4"/>
  <c r="I112" i="4"/>
  <c r="K112" i="4"/>
  <c r="L28" i="4"/>
  <c r="L49" i="4"/>
  <c r="L48" i="4"/>
  <c r="L47" i="4"/>
  <c r="L46" i="4"/>
  <c r="L43" i="4"/>
  <c r="L42" i="4"/>
  <c r="L41" i="4"/>
  <c r="L40" i="4"/>
  <c r="L38" i="4"/>
  <c r="L36" i="4"/>
  <c r="L34" i="4"/>
  <c r="L33" i="4"/>
  <c r="L32" i="4"/>
  <c r="L31" i="4"/>
  <c r="L27" i="4"/>
  <c r="L25" i="4"/>
  <c r="L24" i="4"/>
  <c r="L23" i="4"/>
  <c r="L21" i="4"/>
  <c r="L20" i="4"/>
  <c r="L18" i="4"/>
  <c r="L16" i="4"/>
  <c r="L14" i="4"/>
  <c r="J14" i="4"/>
  <c r="J16" i="4"/>
  <c r="J18" i="4"/>
  <c r="J20" i="4"/>
  <c r="J21" i="4"/>
  <c r="J23" i="4"/>
  <c r="J24" i="4"/>
  <c r="J25" i="4"/>
  <c r="J27" i="4"/>
  <c r="J28" i="4"/>
  <c r="J31" i="4"/>
  <c r="J32" i="4"/>
  <c r="J33" i="4"/>
  <c r="J34" i="4"/>
  <c r="J36" i="4"/>
  <c r="J38" i="4"/>
  <c r="J40" i="4"/>
  <c r="J41" i="4"/>
  <c r="J42" i="4"/>
  <c r="J43" i="4"/>
  <c r="J46" i="4"/>
  <c r="J47" i="4"/>
  <c r="J48" i="4"/>
  <c r="J49" i="4"/>
  <c r="H14" i="4"/>
  <c r="H16" i="4"/>
  <c r="H18" i="4"/>
  <c r="H20" i="4"/>
  <c r="H21" i="4"/>
  <c r="H23" i="4"/>
  <c r="H24" i="4"/>
  <c r="H25" i="4"/>
  <c r="H27" i="4"/>
  <c r="H28" i="4"/>
  <c r="H31" i="4"/>
  <c r="H32" i="4"/>
  <c r="H33" i="4"/>
  <c r="H34" i="4"/>
  <c r="H36" i="4"/>
  <c r="H38" i="4"/>
  <c r="H40" i="4"/>
  <c r="H41" i="4"/>
  <c r="H42" i="4"/>
  <c r="H43" i="4"/>
  <c r="H46" i="4"/>
  <c r="H47" i="4"/>
  <c r="H48" i="4"/>
  <c r="H49" i="4"/>
  <c r="K45" i="4"/>
  <c r="K44" i="4" s="1"/>
  <c r="L44" i="4" s="1"/>
  <c r="K39" i="4"/>
  <c r="L39" i="4" s="1"/>
  <c r="K37" i="4"/>
  <c r="K35" i="4"/>
  <c r="K30" i="4"/>
  <c r="L30" i="4" s="1"/>
  <c r="K26" i="4"/>
  <c r="L26" i="4" s="1"/>
  <c r="K22" i="4"/>
  <c r="K17" i="4"/>
  <c r="K15" i="4"/>
  <c r="L15" i="4" s="1"/>
  <c r="K13" i="4"/>
  <c r="L13" i="4" s="1"/>
  <c r="I45" i="4"/>
  <c r="I44" i="4" s="1"/>
  <c r="I39" i="4"/>
  <c r="I37" i="4"/>
  <c r="J37" i="4" s="1"/>
  <c r="I35" i="4"/>
  <c r="J35" i="4" s="1"/>
  <c r="I30" i="4"/>
  <c r="I26" i="4"/>
  <c r="I22" i="4"/>
  <c r="L22" i="4" s="1"/>
  <c r="I17" i="4"/>
  <c r="J17" i="4" s="1"/>
  <c r="I15" i="4"/>
  <c r="I13" i="4"/>
  <c r="F45" i="4"/>
  <c r="F44" i="4" s="1"/>
  <c r="F39" i="4"/>
  <c r="H39" i="4" s="1"/>
  <c r="F37" i="4"/>
  <c r="F35" i="4"/>
  <c r="F30" i="4"/>
  <c r="H30" i="4" s="1"/>
  <c r="F26" i="4"/>
  <c r="H26" i="4" s="1"/>
  <c r="F22" i="4"/>
  <c r="F17" i="4"/>
  <c r="F15" i="4"/>
  <c r="J15" i="4" s="1"/>
  <c r="F13" i="4"/>
  <c r="D45" i="4"/>
  <c r="D44" i="4" s="1"/>
  <c r="D39" i="4"/>
  <c r="D37" i="4"/>
  <c r="D35" i="4"/>
  <c r="D30" i="4"/>
  <c r="D26" i="4"/>
  <c r="D22" i="4"/>
  <c r="D17" i="4"/>
  <c r="D15" i="4"/>
  <c r="D13" i="4"/>
  <c r="E44" i="4"/>
  <c r="E45" i="4"/>
  <c r="E39" i="4"/>
  <c r="E37" i="4"/>
  <c r="E35" i="4"/>
  <c r="H35" i="4" s="1"/>
  <c r="E30" i="4"/>
  <c r="E26" i="4"/>
  <c r="J13" i="4" l="1"/>
  <c r="J26" i="4"/>
  <c r="J39" i="4"/>
  <c r="L17" i="4"/>
  <c r="L35" i="4"/>
  <c r="H44" i="4"/>
  <c r="H37" i="4"/>
  <c r="J30" i="4"/>
  <c r="J44" i="4"/>
  <c r="L37" i="4"/>
  <c r="L45" i="4"/>
  <c r="J22" i="4"/>
  <c r="H45" i="4"/>
  <c r="J45" i="4"/>
  <c r="H112" i="4"/>
  <c r="L112" i="4"/>
  <c r="J112" i="4"/>
  <c r="D12" i="4"/>
  <c r="D52" i="4" s="1"/>
  <c r="F12" i="4"/>
  <c r="I12" i="4"/>
  <c r="K12" i="4"/>
  <c r="F52" i="4" l="1"/>
  <c r="K52" i="4"/>
  <c r="L12" i="4"/>
  <c r="I52" i="4"/>
  <c r="J52" i="4" s="1"/>
  <c r="J12" i="4"/>
  <c r="E13" i="4"/>
  <c r="H13" i="4" s="1"/>
  <c r="E22" i="4"/>
  <c r="H22" i="4" s="1"/>
  <c r="E17" i="4"/>
  <c r="H17" i="4" s="1"/>
  <c r="E15" i="4"/>
  <c r="H15" i="4" s="1"/>
  <c r="L52" i="4" l="1"/>
  <c r="E12" i="4"/>
  <c r="H50" i="2"/>
  <c r="E52" i="4" l="1"/>
  <c r="H52" i="4" s="1"/>
  <c r="H12" i="4"/>
  <c r="I20" i="2"/>
  <c r="J20" i="2"/>
  <c r="K20" i="2"/>
  <c r="E66" i="4"/>
  <c r="D66" i="4"/>
  <c r="G20" i="2"/>
  <c r="I67" i="4"/>
  <c r="H20" i="2"/>
  <c r="G56" i="2"/>
  <c r="E101" i="4" l="1"/>
  <c r="E102" i="4"/>
  <c r="I102" i="4"/>
  <c r="K102" i="4"/>
  <c r="I101" i="4"/>
  <c r="K101" i="4"/>
  <c r="F101" i="4"/>
  <c r="F102" i="4"/>
  <c r="H56" i="2"/>
  <c r="J56" i="2"/>
  <c r="K56" i="2"/>
  <c r="I56" i="2"/>
  <c r="I64" i="2"/>
  <c r="I61" i="2"/>
  <c r="G37" i="2"/>
  <c r="G48" i="2"/>
  <c r="J102" i="4" l="1"/>
  <c r="H101" i="4"/>
  <c r="H102" i="4"/>
  <c r="L102" i="4"/>
  <c r="J11" i="2"/>
  <c r="I54" i="4" s="1"/>
  <c r="K11" i="2"/>
  <c r="K11" i="5" s="1"/>
  <c r="J20" i="5"/>
  <c r="K20" i="5"/>
  <c r="J25" i="2"/>
  <c r="I68" i="4" s="1"/>
  <c r="K25" i="2"/>
  <c r="K68" i="4" s="1"/>
  <c r="J32" i="2"/>
  <c r="J31" i="5" s="1"/>
  <c r="K32" i="2"/>
  <c r="K31" i="5" s="1"/>
  <c r="L32" i="2"/>
  <c r="I37" i="2"/>
  <c r="F80" i="4" s="1"/>
  <c r="J37" i="2"/>
  <c r="J36" i="5" s="1"/>
  <c r="K37" i="2"/>
  <c r="K36" i="5" s="1"/>
  <c r="J39" i="2"/>
  <c r="J38" i="5" s="1"/>
  <c r="K39" i="2"/>
  <c r="K38" i="5" s="1"/>
  <c r="J45" i="2"/>
  <c r="I88" i="4" s="1"/>
  <c r="K45" i="2"/>
  <c r="K88" i="4" s="1"/>
  <c r="L88" i="4" s="1"/>
  <c r="I48" i="2"/>
  <c r="F91" i="4" s="1"/>
  <c r="J48" i="2"/>
  <c r="I91" i="4" s="1"/>
  <c r="K48" i="2"/>
  <c r="K47" i="5" s="1"/>
  <c r="I50" i="2"/>
  <c r="F93" i="4" s="1"/>
  <c r="J50" i="2"/>
  <c r="I93" i="4" s="1"/>
  <c r="K50" i="2"/>
  <c r="K49" i="5" s="1"/>
  <c r="J55" i="5"/>
  <c r="K99" i="4"/>
  <c r="I58" i="5"/>
  <c r="J61" i="2"/>
  <c r="I104" i="4" s="1"/>
  <c r="K61" i="2"/>
  <c r="K58" i="5" s="1"/>
  <c r="I61" i="5"/>
  <c r="J64" i="2"/>
  <c r="J61" i="5" s="1"/>
  <c r="K64" i="2"/>
  <c r="K107" i="4" s="1"/>
  <c r="I18" i="5"/>
  <c r="K63" i="5"/>
  <c r="J63" i="5"/>
  <c r="I63" i="5"/>
  <c r="H63" i="5"/>
  <c r="G63" i="5"/>
  <c r="K62" i="5"/>
  <c r="J62" i="5"/>
  <c r="I62" i="5"/>
  <c r="H62" i="5"/>
  <c r="G62" i="5"/>
  <c r="K60" i="5"/>
  <c r="J60" i="5"/>
  <c r="I60" i="5"/>
  <c r="H60" i="5"/>
  <c r="G60" i="5"/>
  <c r="K59" i="5"/>
  <c r="J59" i="5"/>
  <c r="I59" i="5"/>
  <c r="H59" i="5"/>
  <c r="G59" i="5"/>
  <c r="K57" i="5"/>
  <c r="J57" i="5"/>
  <c r="I57" i="5"/>
  <c r="H57" i="5"/>
  <c r="G57" i="5"/>
  <c r="K56" i="5"/>
  <c r="J56" i="5"/>
  <c r="I56" i="5"/>
  <c r="H56" i="5"/>
  <c r="G56" i="5"/>
  <c r="K54" i="5"/>
  <c r="J54" i="5"/>
  <c r="I54" i="5"/>
  <c r="H54" i="5"/>
  <c r="G54" i="5"/>
  <c r="K53" i="5"/>
  <c r="J53" i="5"/>
  <c r="I53" i="5"/>
  <c r="H53" i="5"/>
  <c r="G53" i="5"/>
  <c r="K52" i="5"/>
  <c r="J52" i="5"/>
  <c r="I52" i="5"/>
  <c r="H52" i="5"/>
  <c r="G52" i="5"/>
  <c r="K51" i="5"/>
  <c r="J51" i="5"/>
  <c r="I51" i="5"/>
  <c r="H51" i="5"/>
  <c r="G51" i="5"/>
  <c r="K50" i="5"/>
  <c r="J50" i="5"/>
  <c r="I50" i="5"/>
  <c r="H50" i="5"/>
  <c r="G50" i="5"/>
  <c r="K48" i="5"/>
  <c r="J48" i="5"/>
  <c r="I48" i="5"/>
  <c r="H48" i="5"/>
  <c r="G48" i="5"/>
  <c r="G47" i="5"/>
  <c r="K46" i="5"/>
  <c r="J46" i="5"/>
  <c r="I46" i="5"/>
  <c r="H46" i="5"/>
  <c r="G46" i="5"/>
  <c r="K45" i="5"/>
  <c r="J45" i="5"/>
  <c r="I45" i="5"/>
  <c r="H45" i="5"/>
  <c r="G45" i="5"/>
  <c r="K43" i="5"/>
  <c r="J43" i="5"/>
  <c r="I43" i="5"/>
  <c r="H43" i="5"/>
  <c r="G43" i="5"/>
  <c r="K42" i="5"/>
  <c r="J42" i="5"/>
  <c r="I42" i="5"/>
  <c r="H42" i="5"/>
  <c r="G42" i="5"/>
  <c r="K41" i="5"/>
  <c r="J41" i="5"/>
  <c r="I41" i="5"/>
  <c r="H41" i="5"/>
  <c r="G41" i="5"/>
  <c r="K40" i="5"/>
  <c r="J40" i="5"/>
  <c r="I40" i="5"/>
  <c r="H40" i="5"/>
  <c r="G40" i="5"/>
  <c r="K39" i="5"/>
  <c r="J39" i="5"/>
  <c r="I39" i="5"/>
  <c r="H39" i="5"/>
  <c r="G39" i="5"/>
  <c r="K37" i="5"/>
  <c r="J37" i="5"/>
  <c r="I37" i="5"/>
  <c r="H37" i="5"/>
  <c r="G37" i="5"/>
  <c r="G36" i="5"/>
  <c r="K35" i="5"/>
  <c r="J35" i="5"/>
  <c r="I35" i="5"/>
  <c r="H35" i="5"/>
  <c r="G35" i="5"/>
  <c r="K34" i="5"/>
  <c r="J34" i="5"/>
  <c r="I34" i="5"/>
  <c r="H34" i="5"/>
  <c r="G34" i="5"/>
  <c r="K33" i="5"/>
  <c r="J33" i="5"/>
  <c r="I33" i="5"/>
  <c r="H33" i="5"/>
  <c r="G33" i="5"/>
  <c r="K32" i="5"/>
  <c r="J32" i="5"/>
  <c r="I32" i="5"/>
  <c r="H32" i="5"/>
  <c r="G32" i="5"/>
  <c r="K30" i="5"/>
  <c r="J30" i="5"/>
  <c r="I30" i="5"/>
  <c r="H30" i="5"/>
  <c r="G30" i="5"/>
  <c r="K29" i="5"/>
  <c r="J29" i="5"/>
  <c r="I29" i="5"/>
  <c r="H29" i="5"/>
  <c r="G29" i="5"/>
  <c r="K28" i="5"/>
  <c r="J28" i="5"/>
  <c r="I28" i="5"/>
  <c r="H28" i="5"/>
  <c r="G28" i="5"/>
  <c r="K27" i="5"/>
  <c r="J27" i="5"/>
  <c r="I27" i="5"/>
  <c r="H27" i="5"/>
  <c r="G27" i="5"/>
  <c r="K26" i="5"/>
  <c r="J26" i="5"/>
  <c r="I26" i="5"/>
  <c r="H26" i="5"/>
  <c r="G26" i="5"/>
  <c r="K25" i="5"/>
  <c r="J25" i="5"/>
  <c r="I25" i="5"/>
  <c r="H25" i="5"/>
  <c r="G25" i="5"/>
  <c r="K23" i="5"/>
  <c r="J23" i="5"/>
  <c r="I23" i="5"/>
  <c r="H23" i="5"/>
  <c r="G23" i="5"/>
  <c r="K22" i="5"/>
  <c r="J22" i="5"/>
  <c r="I22" i="5"/>
  <c r="H22" i="5"/>
  <c r="G22" i="5"/>
  <c r="K21" i="5"/>
  <c r="J21" i="5"/>
  <c r="I21" i="5"/>
  <c r="H21" i="5"/>
  <c r="G21" i="5"/>
  <c r="K19" i="5"/>
  <c r="J19" i="5"/>
  <c r="I19" i="5"/>
  <c r="H19" i="5"/>
  <c r="G19" i="5"/>
  <c r="K18" i="5"/>
  <c r="J18" i="5"/>
  <c r="H18" i="5"/>
  <c r="G18" i="5"/>
  <c r="K17" i="5"/>
  <c r="J17" i="5"/>
  <c r="I17" i="5"/>
  <c r="H17" i="5"/>
  <c r="G17" i="5"/>
  <c r="K16" i="5"/>
  <c r="J16" i="5"/>
  <c r="I16" i="5"/>
  <c r="H16" i="5"/>
  <c r="G16" i="5"/>
  <c r="K15" i="5"/>
  <c r="J15" i="5"/>
  <c r="I15" i="5"/>
  <c r="H15" i="5"/>
  <c r="G15" i="5"/>
  <c r="K14" i="5"/>
  <c r="J14" i="5"/>
  <c r="I14" i="5"/>
  <c r="H14" i="5"/>
  <c r="G14" i="5"/>
  <c r="K13" i="5"/>
  <c r="J13" i="5"/>
  <c r="I13" i="5"/>
  <c r="H13" i="5"/>
  <c r="G13" i="5"/>
  <c r="K12" i="5"/>
  <c r="J12" i="5"/>
  <c r="I12" i="5"/>
  <c r="H12" i="5"/>
  <c r="G12" i="5"/>
  <c r="D55" i="4"/>
  <c r="E55" i="4"/>
  <c r="F55" i="4"/>
  <c r="I55" i="4"/>
  <c r="K55" i="4"/>
  <c r="D56" i="4"/>
  <c r="E56" i="4"/>
  <c r="F56" i="4"/>
  <c r="I56" i="4"/>
  <c r="K56" i="4"/>
  <c r="L56" i="4" s="1"/>
  <c r="D57" i="4"/>
  <c r="E57" i="4"/>
  <c r="H57" i="4" s="1"/>
  <c r="F57" i="4"/>
  <c r="I57" i="4"/>
  <c r="J57" i="4" s="1"/>
  <c r="K57" i="4"/>
  <c r="L57" i="4" s="1"/>
  <c r="D58" i="4"/>
  <c r="E58" i="4"/>
  <c r="F58" i="4"/>
  <c r="H58" i="4" s="1"/>
  <c r="I58" i="4"/>
  <c r="J58" i="4" s="1"/>
  <c r="K58" i="4"/>
  <c r="D59" i="4"/>
  <c r="E59" i="4"/>
  <c r="F59" i="4"/>
  <c r="I59" i="4"/>
  <c r="K59" i="4"/>
  <c r="D60" i="4"/>
  <c r="E60" i="4"/>
  <c r="F60" i="4"/>
  <c r="I60" i="4"/>
  <c r="K60" i="4"/>
  <c r="D61" i="4"/>
  <c r="E61" i="4"/>
  <c r="F61" i="4"/>
  <c r="I61" i="4"/>
  <c r="J61" i="4" s="1"/>
  <c r="K61" i="4"/>
  <c r="L61" i="4" s="1"/>
  <c r="D62" i="4"/>
  <c r="E62" i="4"/>
  <c r="F62" i="4"/>
  <c r="I62" i="4"/>
  <c r="J62" i="4" s="1"/>
  <c r="K62" i="4"/>
  <c r="D64" i="4"/>
  <c r="E64" i="4"/>
  <c r="F64" i="4"/>
  <c r="H64" i="4" s="1"/>
  <c r="I64" i="4"/>
  <c r="K64" i="4"/>
  <c r="D65" i="4"/>
  <c r="E65" i="4"/>
  <c r="F65" i="4"/>
  <c r="I65" i="4"/>
  <c r="K65" i="4"/>
  <c r="L65" i="4" s="1"/>
  <c r="D67" i="4"/>
  <c r="E67" i="4"/>
  <c r="H67" i="4" s="1"/>
  <c r="F67" i="4"/>
  <c r="J67" i="4" s="1"/>
  <c r="K67" i="4"/>
  <c r="L67" i="4" s="1"/>
  <c r="D69" i="4"/>
  <c r="E69" i="4"/>
  <c r="F69" i="4"/>
  <c r="I69" i="4"/>
  <c r="J69" i="4" s="1"/>
  <c r="K69" i="4"/>
  <c r="L69" i="4" s="1"/>
  <c r="D70" i="4"/>
  <c r="E70" i="4"/>
  <c r="F70" i="4"/>
  <c r="I70" i="4"/>
  <c r="J70" i="4" s="1"/>
  <c r="K70" i="4"/>
  <c r="D71" i="4"/>
  <c r="E71" i="4"/>
  <c r="F71" i="4"/>
  <c r="I71" i="4"/>
  <c r="K71" i="4"/>
  <c r="D72" i="4"/>
  <c r="E72" i="4"/>
  <c r="F72" i="4"/>
  <c r="I72" i="4"/>
  <c r="K72" i="4"/>
  <c r="L72" i="4" s="1"/>
  <c r="D73" i="4"/>
  <c r="E73" i="4"/>
  <c r="H73" i="4" s="1"/>
  <c r="F73" i="4"/>
  <c r="I73" i="4"/>
  <c r="J73" i="4" s="1"/>
  <c r="K73" i="4"/>
  <c r="L73" i="4" s="1"/>
  <c r="D74" i="4"/>
  <c r="E74" i="4"/>
  <c r="F74" i="4"/>
  <c r="I74" i="4"/>
  <c r="J74" i="4" s="1"/>
  <c r="K74" i="4"/>
  <c r="D76" i="4"/>
  <c r="E76" i="4"/>
  <c r="F76" i="4"/>
  <c r="I76" i="4"/>
  <c r="K76" i="4"/>
  <c r="D77" i="4"/>
  <c r="E77" i="4"/>
  <c r="F77" i="4"/>
  <c r="I77" i="4"/>
  <c r="K77" i="4"/>
  <c r="L77" i="4" s="1"/>
  <c r="D78" i="4"/>
  <c r="E78" i="4"/>
  <c r="F78" i="4"/>
  <c r="I78" i="4"/>
  <c r="J78" i="4" s="1"/>
  <c r="K78" i="4"/>
  <c r="L78" i="4" s="1"/>
  <c r="D79" i="4"/>
  <c r="E79" i="4"/>
  <c r="F79" i="4"/>
  <c r="I79" i="4"/>
  <c r="J79" i="4" s="1"/>
  <c r="K79" i="4"/>
  <c r="D80" i="4"/>
  <c r="D81" i="4"/>
  <c r="E81" i="4"/>
  <c r="F81" i="4"/>
  <c r="I81" i="4"/>
  <c r="K81" i="4"/>
  <c r="L81" i="4" s="1"/>
  <c r="D83" i="4"/>
  <c r="E83" i="4"/>
  <c r="F83" i="4"/>
  <c r="I83" i="4"/>
  <c r="J83" i="4" s="1"/>
  <c r="K83" i="4"/>
  <c r="L83" i="4" s="1"/>
  <c r="D84" i="4"/>
  <c r="E84" i="4"/>
  <c r="F84" i="4"/>
  <c r="I84" i="4"/>
  <c r="J84" i="4" s="1"/>
  <c r="K84" i="4"/>
  <c r="D85" i="4"/>
  <c r="E85" i="4"/>
  <c r="F85" i="4"/>
  <c r="I85" i="4"/>
  <c r="K85" i="4"/>
  <c r="D86" i="4"/>
  <c r="E86" i="4"/>
  <c r="F86" i="4"/>
  <c r="I86" i="4"/>
  <c r="K86" i="4"/>
  <c r="L86" i="4" s="1"/>
  <c r="D87" i="4"/>
  <c r="E87" i="4"/>
  <c r="H87" i="4" s="1"/>
  <c r="F87" i="4"/>
  <c r="I87" i="4"/>
  <c r="J87" i="4" s="1"/>
  <c r="K87" i="4"/>
  <c r="L87" i="4" s="1"/>
  <c r="D89" i="4"/>
  <c r="E89" i="4"/>
  <c r="F89" i="4"/>
  <c r="I89" i="4"/>
  <c r="J89" i="4" s="1"/>
  <c r="K89" i="4"/>
  <c r="D90" i="4"/>
  <c r="E90" i="4"/>
  <c r="F90" i="4"/>
  <c r="I90" i="4"/>
  <c r="K90" i="4"/>
  <c r="D91" i="4"/>
  <c r="D92" i="4"/>
  <c r="E92" i="4"/>
  <c r="H92" i="4" s="1"/>
  <c r="F92" i="4"/>
  <c r="I92" i="4"/>
  <c r="J92" i="4" s="1"/>
  <c r="K92" i="4"/>
  <c r="L92" i="4" s="1"/>
  <c r="D94" i="4"/>
  <c r="E94" i="4"/>
  <c r="F94" i="4"/>
  <c r="H94" i="4" s="1"/>
  <c r="I94" i="4"/>
  <c r="J94" i="4" s="1"/>
  <c r="K94" i="4"/>
  <c r="D95" i="4"/>
  <c r="E95" i="4"/>
  <c r="F95" i="4"/>
  <c r="H95" i="4" s="1"/>
  <c r="I95" i="4"/>
  <c r="K95" i="4"/>
  <c r="D96" i="4"/>
  <c r="E96" i="4"/>
  <c r="F96" i="4"/>
  <c r="I96" i="4"/>
  <c r="K96" i="4"/>
  <c r="L96" i="4" s="1"/>
  <c r="D97" i="4"/>
  <c r="E97" i="4"/>
  <c r="F97" i="4"/>
  <c r="I97" i="4"/>
  <c r="J97" i="4" s="1"/>
  <c r="K97" i="4"/>
  <c r="L97" i="4" s="1"/>
  <c r="D98" i="4"/>
  <c r="E98" i="4"/>
  <c r="F98" i="4"/>
  <c r="I98" i="4"/>
  <c r="J98" i="4" s="1"/>
  <c r="K98" i="4"/>
  <c r="D100" i="4"/>
  <c r="E100" i="4"/>
  <c r="F100" i="4"/>
  <c r="I100" i="4"/>
  <c r="K100" i="4"/>
  <c r="D103" i="4"/>
  <c r="E103" i="4"/>
  <c r="F103" i="4"/>
  <c r="I103" i="4"/>
  <c r="K103" i="4"/>
  <c r="L103" i="4" s="1"/>
  <c r="F104" i="4"/>
  <c r="D105" i="4"/>
  <c r="E105" i="4"/>
  <c r="F105" i="4"/>
  <c r="I105" i="4"/>
  <c r="J105" i="4" s="1"/>
  <c r="K105" i="4"/>
  <c r="D106" i="4"/>
  <c r="E106" i="4"/>
  <c r="F106" i="4"/>
  <c r="I106" i="4"/>
  <c r="K106" i="4"/>
  <c r="F107" i="4"/>
  <c r="D108" i="4"/>
  <c r="E108" i="4"/>
  <c r="F108" i="4"/>
  <c r="I108" i="4"/>
  <c r="J108" i="4" s="1"/>
  <c r="K108" i="4"/>
  <c r="L108" i="4" s="1"/>
  <c r="D109" i="4"/>
  <c r="E109" i="4"/>
  <c r="F109" i="4"/>
  <c r="H109" i="4" s="1"/>
  <c r="I109" i="4"/>
  <c r="J109" i="4" s="1"/>
  <c r="K109" i="4"/>
  <c r="F99" i="4"/>
  <c r="I45" i="2"/>
  <c r="I44" i="5" s="1"/>
  <c r="I39" i="2"/>
  <c r="I38" i="5" s="1"/>
  <c r="I32" i="2"/>
  <c r="F75" i="4" s="1"/>
  <c r="I25" i="2"/>
  <c r="I24" i="5" s="1"/>
  <c r="F63" i="4"/>
  <c r="I11" i="2"/>
  <c r="I11" i="5" s="1"/>
  <c r="H97" i="4" l="1"/>
  <c r="H69" i="4"/>
  <c r="H108" i="4"/>
  <c r="H83" i="4"/>
  <c r="H61" i="4"/>
  <c r="H78" i="4"/>
  <c r="L109" i="4"/>
  <c r="J106" i="4"/>
  <c r="L105" i="4"/>
  <c r="J100" i="4"/>
  <c r="L98" i="4"/>
  <c r="J95" i="4"/>
  <c r="L94" i="4"/>
  <c r="J90" i="4"/>
  <c r="L89" i="4"/>
  <c r="J85" i="4"/>
  <c r="L84" i="4"/>
  <c r="H81" i="4"/>
  <c r="L79" i="4"/>
  <c r="J76" i="4"/>
  <c r="L74" i="4"/>
  <c r="J71" i="4"/>
  <c r="L70" i="4"/>
  <c r="J64" i="4"/>
  <c r="L62" i="4"/>
  <c r="J59" i="4"/>
  <c r="L58" i="4"/>
  <c r="J55" i="4"/>
  <c r="J93" i="4"/>
  <c r="H96" i="4"/>
  <c r="H86" i="4"/>
  <c r="H65" i="4"/>
  <c r="H106" i="4"/>
  <c r="H100" i="4"/>
  <c r="H90" i="4"/>
  <c r="H85" i="4"/>
  <c r="H76" i="4"/>
  <c r="H71" i="4"/>
  <c r="H59" i="4"/>
  <c r="H55" i="4"/>
  <c r="H103" i="4"/>
  <c r="H77" i="4"/>
  <c r="H72" i="4"/>
  <c r="H56" i="4"/>
  <c r="L106" i="4"/>
  <c r="H105" i="4"/>
  <c r="J103" i="4"/>
  <c r="L100" i="4"/>
  <c r="H98" i="4"/>
  <c r="J96" i="4"/>
  <c r="L95" i="4"/>
  <c r="L90" i="4"/>
  <c r="H89" i="4"/>
  <c r="J86" i="4"/>
  <c r="L85" i="4"/>
  <c r="H84" i="4"/>
  <c r="J81" i="4"/>
  <c r="H79" i="4"/>
  <c r="J77" i="4"/>
  <c r="L76" i="4"/>
  <c r="H74" i="4"/>
  <c r="J72" i="4"/>
  <c r="L71" i="4"/>
  <c r="H70" i="4"/>
  <c r="J65" i="4"/>
  <c r="L64" i="4"/>
  <c r="H62" i="4"/>
  <c r="L59" i="4"/>
  <c r="J56" i="4"/>
  <c r="L55" i="4"/>
  <c r="J104" i="4"/>
  <c r="J91" i="4"/>
  <c r="L68" i="4"/>
  <c r="J24" i="5"/>
  <c r="J11" i="5"/>
  <c r="I47" i="5"/>
  <c r="K80" i="4"/>
  <c r="J49" i="5"/>
  <c r="I82" i="4"/>
  <c r="K61" i="5"/>
  <c r="J58" i="5"/>
  <c r="K91" i="4"/>
  <c r="L91" i="4" s="1"/>
  <c r="J44" i="5"/>
  <c r="I36" i="5"/>
  <c r="K63" i="4"/>
  <c r="I63" i="4"/>
  <c r="J63" i="4" s="1"/>
  <c r="I99" i="4"/>
  <c r="J99" i="4" s="1"/>
  <c r="K44" i="5"/>
  <c r="I80" i="4"/>
  <c r="J80" i="4" s="1"/>
  <c r="I75" i="4"/>
  <c r="J75" i="4" s="1"/>
  <c r="K24" i="5"/>
  <c r="J67" i="2"/>
  <c r="J64" i="5" s="1"/>
  <c r="K67" i="2"/>
  <c r="K64" i="5" s="1"/>
  <c r="I55" i="5"/>
  <c r="I49" i="5"/>
  <c r="I20" i="5"/>
  <c r="I67" i="2"/>
  <c r="K54" i="4"/>
  <c r="L54" i="4" s="1"/>
  <c r="K75" i="4"/>
  <c r="K82" i="4"/>
  <c r="J47" i="5"/>
  <c r="K93" i="4"/>
  <c r="L93" i="4" s="1"/>
  <c r="K55" i="5"/>
  <c r="K104" i="4"/>
  <c r="L104" i="4" s="1"/>
  <c r="I107" i="4"/>
  <c r="J107" i="4" s="1"/>
  <c r="F88" i="4"/>
  <c r="J88" i="4" s="1"/>
  <c r="F82" i="4"/>
  <c r="I31" i="5"/>
  <c r="F68" i="4"/>
  <c r="J68" i="4" s="1"/>
  <c r="F54" i="4"/>
  <c r="J54" i="4" s="1"/>
  <c r="L75" i="4" l="1"/>
  <c r="J82" i="4"/>
  <c r="L63" i="4"/>
  <c r="L80" i="4"/>
  <c r="L107" i="4"/>
  <c r="L82" i="4"/>
  <c r="L99" i="4"/>
  <c r="I110" i="4"/>
  <c r="K110" i="4"/>
  <c r="F110" i="4"/>
  <c r="F111" i="4" s="1"/>
  <c r="I64" i="5"/>
  <c r="H11" i="2"/>
  <c r="H25" i="2"/>
  <c r="H32" i="2"/>
  <c r="H37" i="2"/>
  <c r="H39" i="2"/>
  <c r="H45" i="2"/>
  <c r="H48" i="2"/>
  <c r="H61" i="2"/>
  <c r="H64" i="2"/>
  <c r="I111" i="4" l="1"/>
  <c r="J110" i="4"/>
  <c r="K111" i="4"/>
  <c r="L111" i="4" s="1"/>
  <c r="L110" i="4"/>
  <c r="J111" i="4"/>
  <c r="H67" i="2"/>
  <c r="H61" i="5"/>
  <c r="E107" i="4"/>
  <c r="H107" i="4" s="1"/>
  <c r="E104" i="4"/>
  <c r="H104" i="4" s="1"/>
  <c r="H58" i="5"/>
  <c r="E99" i="4"/>
  <c r="H99" i="4" s="1"/>
  <c r="H55" i="5"/>
  <c r="H49" i="5"/>
  <c r="E93" i="4"/>
  <c r="H93" i="4" s="1"/>
  <c r="H47" i="5"/>
  <c r="E91" i="4"/>
  <c r="H91" i="4" s="1"/>
  <c r="E88" i="4"/>
  <c r="H88" i="4" s="1"/>
  <c r="H44" i="5"/>
  <c r="H38" i="5"/>
  <c r="E82" i="4"/>
  <c r="H82" i="4" s="1"/>
  <c r="H36" i="5"/>
  <c r="E80" i="4"/>
  <c r="H80" i="4" s="1"/>
  <c r="H31" i="5"/>
  <c r="E75" i="4"/>
  <c r="H75" i="4" s="1"/>
  <c r="E68" i="4"/>
  <c r="H68" i="4" s="1"/>
  <c r="H24" i="5"/>
  <c r="H20" i="5"/>
  <c r="E63" i="4"/>
  <c r="H63" i="4" s="1"/>
  <c r="E54" i="4"/>
  <c r="H54" i="4" s="1"/>
  <c r="H11" i="5"/>
  <c r="G11" i="2"/>
  <c r="G25" i="2"/>
  <c r="G32" i="2"/>
  <c r="G39" i="2"/>
  <c r="G45" i="2"/>
  <c r="G50" i="2"/>
  <c r="G61" i="2"/>
  <c r="G64" i="2"/>
  <c r="G61" i="5" l="1"/>
  <c r="D107" i="4"/>
  <c r="D104" i="4"/>
  <c r="G58" i="5"/>
  <c r="D99" i="4"/>
  <c r="G55" i="5"/>
  <c r="D93" i="4"/>
  <c r="G49" i="5"/>
  <c r="D88" i="4"/>
  <c r="G44" i="5"/>
  <c r="D82" i="4"/>
  <c r="G38" i="5"/>
  <c r="D75" i="4"/>
  <c r="G31" i="5"/>
  <c r="D68" i="4"/>
  <c r="G24" i="5"/>
  <c r="G20" i="5"/>
  <c r="D63" i="4"/>
  <c r="H64" i="5"/>
  <c r="E110" i="4"/>
  <c r="G11" i="5"/>
  <c r="D54" i="4"/>
  <c r="G67" i="2"/>
  <c r="E111" i="4" l="1"/>
  <c r="H111" i="4" s="1"/>
  <c r="H110" i="4"/>
  <c r="G64" i="5"/>
  <c r="D110" i="4"/>
  <c r="D111" i="4" s="1"/>
</calcChain>
</file>

<file path=xl/sharedStrings.xml><?xml version="1.0" encoding="utf-8"?>
<sst xmlns="http://schemas.openxmlformats.org/spreadsheetml/2006/main" count="300" uniqueCount="142">
  <si>
    <t>ВСЕГО РАСХОДОВ</t>
  </si>
  <si>
    <t>000000000000000000000000000000000000000000000000000000000000000000000000000000000000000000000000000000000000000000000000000000000000000</t>
  </si>
  <si>
    <t>Обслуживание государственного внутреннего и муниципального долга</t>
  </si>
  <si>
    <t/>
  </si>
  <si>
    <t>Обслуживание государственного и муниципального долга</t>
  </si>
  <si>
    <t>Другие вопросы в области средств массовой информации</t>
  </si>
  <si>
    <t>Периодическая печать и издательства</t>
  </si>
  <si>
    <t>СРЕДСТВА МАССОВОЙ ИНФОРМАЦИИ</t>
  </si>
  <si>
    <t>Другие вопросы в области физической культуры и спорта</t>
  </si>
  <si>
    <t xml:space="preserve">Физическая культура 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</si>
  <si>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</si>
  <si>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</si>
  <si>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</si>
  <si>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</si>
  <si>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</si>
  <si>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</si>
  <si>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</si>
  <si>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</si>
  <si>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</si>
  <si>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</si>
  <si>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</si>
  <si>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</si>
  <si>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</si>
  <si>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</si>
  <si>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</si>
  <si>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</si>
  <si>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</si>
  <si>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</si>
  <si>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</si>
  <si>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</si>
  <si>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</si>
  <si>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</si>
  <si>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</si>
  <si>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</si>
  <si>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</si>
  <si>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</si>
  <si>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</si>
  <si>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</si>
  <si>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</si>
  <si>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</si>
  <si>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</si>
  <si>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</si>
  <si>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</si>
  <si>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</si>
  <si>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</si>
  <si>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</si>
  <si>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</si>
  <si>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</si>
  <si>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</si>
  <si>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</si>
  <si>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</si>
  <si>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</si>
  <si>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</si>
  <si>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</si>
  <si>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 
на 2020 год</t>
  </si>
  <si>
    <t>Сумма
 на 2019 год</t>
  </si>
  <si>
    <t>Наименование</t>
  </si>
  <si>
    <t>Рз Пр</t>
  </si>
  <si>
    <t>Рз(код)</t>
  </si>
  <si>
    <t>Сумма
 на 2018 год</t>
  </si>
  <si>
    <t>Пр</t>
  </si>
  <si>
    <t>Рз</t>
  </si>
  <si>
    <t>к  пояснительной записке</t>
  </si>
  <si>
    <t>(рублей)</t>
  </si>
  <si>
    <t xml:space="preserve">Исполнено за
2016 год
</t>
  </si>
  <si>
    <t xml:space="preserve">Ожидаемое 
исполнение
за 2017 год
</t>
  </si>
  <si>
    <t>Сведения о расходах бюджета  города Ханты-Мансийска  по разделам и подразделам классификации расходов бюджетов на 2018 год и на плановый период 2019 и 2020 годов в сравнении с ожидаемым исполнением за 2017 год и отчетом за 2016 год</t>
  </si>
  <si>
    <t>Приложение  9</t>
  </si>
  <si>
    <t>(тыс. рублей)</t>
  </si>
  <si>
    <t>Обеспечение проведения выборов и референдумов</t>
  </si>
  <si>
    <t>Массовый спорт</t>
  </si>
  <si>
    <t>Спорт высших достижений</t>
  </si>
  <si>
    <t>Сумма
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</si>
  <si>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</si>
  <si>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Сведения о расходах бюджета  города Ханты-Мансийска  по разделам и подразделам классификации расходов бюджетов на 2023 год и на плановый период 2024 и 2025 годов в сравнении с ожидаемым исполнением за 2022 год и отчетом за 2021 год</t>
  </si>
  <si>
    <t xml:space="preserve">Исполнено за
2021 год
</t>
  </si>
  <si>
    <t xml:space="preserve">Ожидаемое 
исполнение
за 2022 год
</t>
  </si>
  <si>
    <t>Сумма
 на 2024 год</t>
  </si>
  <si>
    <t>Сумма 
на 2025 год</t>
  </si>
  <si>
    <t>Приложение  1</t>
  </si>
  <si>
    <t>Код</t>
  </si>
  <si>
    <t xml:space="preserve">2021 год </t>
  </si>
  <si>
    <t xml:space="preserve">2022 год </t>
  </si>
  <si>
    <t xml:space="preserve">2023 год </t>
  </si>
  <si>
    <t xml:space="preserve">2024 год </t>
  </si>
  <si>
    <t xml:space="preserve">2025 год </t>
  </si>
  <si>
    <t>отчет</t>
  </si>
  <si>
    <t>утверждено Решением Думы № 26 -VII РД от 24.12.2021</t>
  </si>
  <si>
    <t>проект</t>
  </si>
  <si>
    <t>% к 2022 году</t>
  </si>
  <si>
    <t>% к 2023 году</t>
  </si>
  <si>
    <t>% к 2024 году</t>
  </si>
  <si>
    <t>Основные параметры бюджета города Ханты-Мансийска на 2023 год и плановый период 2023 и 2024 годов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</si>
  <si>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</si>
  <si>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</si>
  <si>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</t>
  </si>
  <si>
    <t xml:space="preserve">Транспортный налог </t>
  </si>
  <si>
    <t>Земельный налог</t>
  </si>
  <si>
    <t>Государственная пошлина, сборы</t>
  </si>
  <si>
    <t>Дотации</t>
  </si>
  <si>
    <t>Субсидии</t>
  </si>
  <si>
    <t>Субвенции</t>
  </si>
  <si>
    <t>Иные межбюджетные трансферты</t>
  </si>
  <si>
    <t>ДОХОДЫ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</si>
  <si>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</si>
  <si>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</si>
  <si>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</si>
  <si>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</si>
  <si>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</si>
  <si>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</si>
  <si>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</si>
  <si>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 с  применением патентной    системы    налогообложения,  зачисляемый в бюджеты городских округов</t>
  </si>
  <si>
    <t>НАЛОГИ НА ИМУЩЕСТВО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</si>
  <si>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</si>
  <si>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</si>
  <si>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</si>
  <si>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</si>
  <si>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</si>
  <si>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</si>
  <si>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</si>
  <si>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</si>
  <si>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</si>
  <si>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</si>
  <si>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</si>
  <si>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</si>
  <si>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</si>
  <si>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</si>
  <si>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</si>
  <si>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</si>
  <si>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</si>
  <si>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</si>
  <si>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</si>
  <si>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</si>
  <si>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</si>
  <si>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ДОХОДЫ ВСЕГО</t>
  </si>
  <si>
    <t>РАСХОДЫ</t>
  </si>
  <si>
    <t>Источники финансирования дефицита бюджетов - всего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</si>
  <si>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</si>
  <si>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бюджетов</t>
  </si>
  <si>
    <t>ДЕФИЦИТ/ПРОФИЦИТ</t>
  </si>
  <si>
    <t>Кредиты кредитных организаций в валюте Российской Федерации</t>
  </si>
  <si>
    <t>в % к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</si>
</sst>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[Red]\-#,##0.0"/>
    <numFmt numFmtId="165" formatCode="#,##0.00;[Red]\-#,##0.00"/>
    <numFmt numFmtId="166" formatCode="00"/>
    <numFmt numFmtId="167" formatCode="0000"/>
    <numFmt numFmtId="168" formatCode="#,##0.00_ ;[Red]\-#,##0.00\ "/>
    <numFmt numFmtId="169" formatCode="_-* #,##0.0_р_._-;\-* #,##0.0_р_._-;_-* &quot;-&quot;_р_._-;_-@_-"/>
    <numFmt numFmtId="170" formatCode="#,##0.0"/>
    <numFmt numFmtId="171" formatCode="0.0%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7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vertical="top" wrapText="1"/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165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vertical="center"/>
      <protection hidden="1"/>
    </xf>
    <xf numFmtId="0" fontId="4" fillId="0" borderId="3" xfId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164" fontId="4" fillId="0" borderId="4" xfId="1" applyNumberFormat="1" applyFont="1" applyFill="1" applyBorder="1" applyAlignment="1" applyProtection="1">
      <alignment horizontal="right" vertical="center"/>
      <protection hidden="1"/>
    </xf>
    <xf numFmtId="166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Font="1" applyFill="1" applyBorder="1" applyAlignment="1" applyProtection="1">
      <protection hidden="1"/>
    </xf>
    <xf numFmtId="0" fontId="4" fillId="0" borderId="6" xfId="1" applyFont="1" applyFill="1" applyBorder="1" applyAlignment="1" applyProtection="1">
      <protection hidden="1"/>
    </xf>
    <xf numFmtId="0" fontId="4" fillId="0" borderId="7" xfId="1" applyNumberFormat="1" applyFont="1" applyFill="1" applyBorder="1" applyAlignment="1" applyProtection="1">
      <protection hidden="1"/>
    </xf>
    <xf numFmtId="0" fontId="1" fillId="0" borderId="8" xfId="1" applyBorder="1" applyProtection="1">
      <protection hidden="1"/>
    </xf>
    <xf numFmtId="165" fontId="4" fillId="0" borderId="9" xfId="1" applyNumberFormat="1" applyFont="1" applyFill="1" applyBorder="1" applyAlignment="1" applyProtection="1">
      <alignment horizontal="center" vertical="center"/>
      <protection hidden="1"/>
    </xf>
    <xf numFmtId="165" fontId="4" fillId="0" borderId="10" xfId="1" applyNumberFormat="1" applyFont="1" applyFill="1" applyBorder="1" applyAlignment="1" applyProtection="1">
      <alignment horizontal="center" vertical="center"/>
      <protection hidden="1"/>
    </xf>
    <xf numFmtId="166" fontId="4" fillId="0" borderId="11" xfId="1" applyNumberFormat="1" applyFont="1" applyFill="1" applyBorder="1" applyAlignment="1" applyProtection="1">
      <alignment horizontal="center" vertical="center"/>
      <protection hidden="1"/>
    </xf>
    <xf numFmtId="166" fontId="4" fillId="0" borderId="10" xfId="1" applyNumberFormat="1" applyFont="1" applyFill="1" applyBorder="1" applyAlignment="1" applyProtection="1">
      <alignment horizontal="center" vertical="center"/>
      <protection hidden="1"/>
    </xf>
    <xf numFmtId="0" fontId="4" fillId="0" borderId="11" xfId="1" applyNumberFormat="1" applyFont="1" applyFill="1" applyBorder="1" applyAlignment="1" applyProtection="1">
      <alignment horizontal="left" vertical="center" wrapText="1"/>
      <protection hidden="1"/>
    </xf>
    <xf numFmtId="167" fontId="4" fillId="0" borderId="12" xfId="1" applyNumberFormat="1" applyFont="1" applyFill="1" applyBorder="1" applyAlignment="1" applyProtection="1">
      <alignment wrapText="1"/>
      <protection hidden="1"/>
    </xf>
    <xf numFmtId="167" fontId="5" fillId="0" borderId="13" xfId="1" applyNumberFormat="1" applyFont="1" applyFill="1" applyBorder="1" applyAlignment="1" applyProtection="1">
      <alignment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2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14" xfId="1" applyNumberFormat="1" applyFont="1" applyFill="1" applyBorder="1" applyAlignment="1" applyProtection="1">
      <alignment horizontal="center" vertical="center"/>
      <protection hidden="1"/>
    </xf>
    <xf numFmtId="165" fontId="4" fillId="0" borderId="15" xfId="1" applyNumberFormat="1" applyFont="1" applyFill="1" applyBorder="1" applyAlignment="1" applyProtection="1">
      <alignment horizontal="center" vertical="center"/>
      <protection hidden="1"/>
    </xf>
    <xf numFmtId="166" fontId="4" fillId="0" borderId="16" xfId="1" applyNumberFormat="1" applyFont="1" applyFill="1" applyBorder="1" applyAlignment="1" applyProtection="1">
      <alignment horizontal="center" vertical="center"/>
      <protection hidden="1"/>
    </xf>
    <xf numFmtId="166" fontId="4" fillId="0" borderId="15" xfId="1" applyNumberFormat="1" applyFont="1" applyFill="1" applyBorder="1" applyAlignment="1" applyProtection="1">
      <alignment horizontal="center" vertical="center"/>
      <protection hidden="1"/>
    </xf>
    <xf numFmtId="0" fontId="4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17" xfId="1" applyNumberFormat="1" applyFont="1" applyFill="1" applyBorder="1" applyAlignment="1" applyProtection="1">
      <alignment horizontal="center" vertical="center"/>
      <protection hidden="1"/>
    </xf>
    <xf numFmtId="166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18" xfId="1" applyNumberFormat="1" applyFont="1" applyFill="1" applyBorder="1" applyAlignment="1" applyProtection="1">
      <alignment horizontal="center" vertical="center"/>
      <protection hidden="1"/>
    </xf>
    <xf numFmtId="165" fontId="4" fillId="0" borderId="4" xfId="1" applyNumberFormat="1" applyFont="1" applyFill="1" applyBorder="1" applyAlignment="1" applyProtection="1">
      <alignment horizontal="center" vertical="center"/>
      <protection hidden="1"/>
    </xf>
    <xf numFmtId="166" fontId="4" fillId="0" borderId="8" xfId="1" applyNumberFormat="1" applyFont="1" applyFill="1" applyBorder="1" applyAlignment="1" applyProtection="1">
      <alignment horizontal="center" vertical="center"/>
      <protection hidden="1"/>
    </xf>
    <xf numFmtId="166" fontId="4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6" fillId="0" borderId="0" xfId="1" applyFont="1" applyFill="1" applyProtection="1">
      <protection hidden="1"/>
    </xf>
    <xf numFmtId="0" fontId="4" fillId="0" borderId="0" xfId="1" applyFont="1" applyFill="1" applyProtection="1">
      <protection hidden="1"/>
    </xf>
    <xf numFmtId="0" fontId="4" fillId="0" borderId="21" xfId="1" applyFont="1" applyFill="1" applyBorder="1" applyProtection="1">
      <protection hidden="1"/>
    </xf>
    <xf numFmtId="0" fontId="4" fillId="0" borderId="0" xfId="1" applyNumberFormat="1" applyFont="1" applyFill="1" applyAlignment="1" applyProtection="1">
      <alignment horizontal="right" vertical="top" wrapText="1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3" fillId="0" borderId="0" xfId="1" applyFont="1" applyFill="1" applyAlignment="1" applyProtection="1">
      <protection hidden="1"/>
    </xf>
    <xf numFmtId="0" fontId="7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8" fillId="0" borderId="0" xfId="1" applyFont="1" applyFill="1" applyProtection="1">
      <protection hidden="1"/>
    </xf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0" xfId="1" applyNumberFormat="1" applyFont="1" applyFill="1" applyBorder="1" applyAlignment="1" applyProtection="1">
      <alignment horizontal="center" vertical="center"/>
      <protection hidden="1"/>
    </xf>
    <xf numFmtId="165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9" fillId="0" borderId="15" xfId="1" applyNumberFormat="1" applyFont="1" applyFill="1" applyBorder="1" applyAlignment="1" applyProtection="1">
      <alignment horizontal="center" vertical="center"/>
      <protection hidden="1"/>
    </xf>
    <xf numFmtId="165" fontId="9" fillId="0" borderId="4" xfId="1" applyNumberFormat="1" applyFont="1" applyFill="1" applyBorder="1" applyAlignment="1" applyProtection="1">
      <alignment horizontal="center" vertical="center"/>
      <protection hidden="1"/>
    </xf>
    <xf numFmtId="164" fontId="9" fillId="0" borderId="4" xfId="1" applyNumberFormat="1" applyFont="1" applyFill="1" applyBorder="1" applyAlignment="1" applyProtection="1">
      <alignment horizontal="center" vertical="center"/>
      <protection hidden="1"/>
    </xf>
    <xf numFmtId="165" fontId="11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2" xfId="1" applyNumberFormat="1" applyFont="1" applyFill="1" applyBorder="1" applyAlignment="1" applyProtection="1">
      <alignment horizontal="center" vertical="center"/>
      <protection hidden="1"/>
    </xf>
    <xf numFmtId="4" fontId="4" fillId="0" borderId="11" xfId="1" applyNumberFormat="1" applyFont="1" applyFill="1" applyBorder="1" applyAlignment="1" applyProtection="1">
      <alignment horizontal="center" vertical="center"/>
      <protection hidden="1"/>
    </xf>
    <xf numFmtId="4" fontId="4" fillId="0" borderId="2" xfId="1" applyNumberFormat="1" applyFont="1" applyFill="1" applyBorder="1" applyAlignment="1" applyProtection="1">
      <alignment horizontal="center" vertical="center"/>
      <protection hidden="1"/>
    </xf>
    <xf numFmtId="4" fontId="4" fillId="0" borderId="16" xfId="1" applyNumberFormat="1" applyFont="1" applyFill="1" applyBorder="1" applyAlignment="1" applyProtection="1">
      <alignment horizontal="center" vertical="center"/>
      <protection hidden="1"/>
    </xf>
    <xf numFmtId="4" fontId="4" fillId="0" borderId="8" xfId="1" applyNumberFormat="1" applyFont="1" applyFill="1" applyBorder="1" applyAlignment="1" applyProtection="1">
      <alignment horizontal="center" vertical="center"/>
      <protection hidden="1"/>
    </xf>
    <xf numFmtId="4" fontId="4" fillId="0" borderId="4" xfId="1" applyNumberFormat="1" applyFont="1" applyFill="1" applyBorder="1" applyAlignment="1" applyProtection="1">
      <alignment horizontal="center" vertical="center"/>
      <protection hidden="1"/>
    </xf>
    <xf numFmtId="4" fontId="4" fillId="0" borderId="2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Fill="1" applyBorder="1" applyProtection="1">
      <protection hidden="1"/>
    </xf>
    <xf numFmtId="0" fontId="6" fillId="0" borderId="0" xfId="1" applyFont="1" applyFill="1" applyBorder="1" applyProtection="1">
      <protection hidden="1"/>
    </xf>
    <xf numFmtId="0" fontId="4" fillId="0" borderId="0" xfId="1" applyNumberFormat="1" applyFont="1" applyFill="1" applyBorder="1" applyAlignment="1" applyProtection="1">
      <alignment horizontal="right" vertical="center"/>
      <protection hidden="1"/>
    </xf>
    <xf numFmtId="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right"/>
    </xf>
    <xf numFmtId="0" fontId="4" fillId="0" borderId="0" xfId="1" applyNumberFormat="1" applyFont="1" applyFill="1" applyAlignment="1" applyProtection="1">
      <alignment horizontal="right" wrapText="1"/>
      <protection hidden="1"/>
    </xf>
    <xf numFmtId="0" fontId="1" fillId="0" borderId="0" xfId="1" applyFont="1" applyAlignment="1">
      <alignment horizontal="right"/>
    </xf>
    <xf numFmtId="0" fontId="1" fillId="0" borderId="0" xfId="1" applyBorder="1" applyProtection="1">
      <protection hidden="1"/>
    </xf>
    <xf numFmtId="4" fontId="5" fillId="0" borderId="1" xfId="1" applyNumberFormat="1" applyFont="1" applyFill="1" applyBorder="1" applyAlignment="1" applyProtection="1">
      <alignment horizontal="center" vertical="center"/>
      <protection hidden="1"/>
    </xf>
    <xf numFmtId="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vertical="center"/>
      <protection hidden="1"/>
    </xf>
    <xf numFmtId="164" fontId="4" fillId="0" borderId="1" xfId="1" applyNumberFormat="1" applyFont="1" applyFill="1" applyBorder="1" applyAlignment="1" applyProtection="1">
      <alignment horizontal="right" vertical="center"/>
      <protection hidden="1"/>
    </xf>
    <xf numFmtId="4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wrapText="1"/>
      <protection hidden="1"/>
    </xf>
    <xf numFmtId="169" fontId="15" fillId="0" borderId="1" xfId="0" applyNumberFormat="1" applyFont="1" applyFill="1" applyBorder="1" applyAlignment="1">
      <alignment horizontal="center" vertical="center"/>
    </xf>
    <xf numFmtId="169" fontId="16" fillId="0" borderId="1" xfId="0" applyNumberFormat="1" applyFont="1" applyFill="1" applyBorder="1" applyAlignment="1">
      <alignment horizontal="center" vertical="center"/>
    </xf>
    <xf numFmtId="169" fontId="16" fillId="0" borderId="2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/>
    </xf>
    <xf numFmtId="0" fontId="13" fillId="0" borderId="11" xfId="0" applyNumberFormat="1" applyFont="1" applyFill="1" applyBorder="1" applyAlignment="1">
      <alignment horizontal="left" vertical="center" wrapText="1"/>
    </xf>
    <xf numFmtId="0" fontId="5" fillId="0" borderId="11" xfId="1" applyNumberFormat="1" applyFont="1" applyFill="1" applyBorder="1" applyAlignment="1" applyProtection="1">
      <alignment horizontal="left" vertical="center" wrapText="1"/>
      <protection hidden="1"/>
    </xf>
    <xf numFmtId="170" fontId="5" fillId="0" borderId="2" xfId="1" applyNumberFormat="1" applyFont="1" applyFill="1" applyBorder="1" applyAlignment="1" applyProtection="1">
      <alignment horizontal="center" vertical="center"/>
      <protection hidden="1"/>
    </xf>
    <xf numFmtId="170" fontId="4" fillId="0" borderId="2" xfId="1" applyNumberFormat="1" applyFont="1" applyFill="1" applyBorder="1" applyAlignment="1" applyProtection="1">
      <alignment horizontal="center" vertical="center"/>
      <protection hidden="1"/>
    </xf>
    <xf numFmtId="170" fontId="5" fillId="0" borderId="1" xfId="1" applyNumberFormat="1" applyFont="1" applyFill="1" applyBorder="1" applyAlignment="1" applyProtection="1">
      <alignment horizontal="center" vertical="center"/>
      <protection hidden="1"/>
    </xf>
    <xf numFmtId="17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ill="1"/>
    <xf numFmtId="0" fontId="5" fillId="0" borderId="2" xfId="1" applyNumberFormat="1" applyFont="1" applyFill="1" applyBorder="1" applyAlignment="1" applyProtection="1">
      <alignment vertical="center" wrapText="1"/>
      <protection hidden="1"/>
    </xf>
    <xf numFmtId="0" fontId="4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6" xfId="1" applyNumberFormat="1" applyFont="1" applyFill="1" applyBorder="1" applyAlignment="1" applyProtection="1">
      <alignment horizontal="left" vertical="center" wrapText="1"/>
      <protection hidden="1"/>
    </xf>
    <xf numFmtId="4" fontId="4" fillId="2" borderId="2" xfId="1" applyNumberFormat="1" applyFont="1" applyFill="1" applyBorder="1" applyAlignment="1" applyProtection="1">
      <alignment horizontal="center" vertical="center"/>
      <protection hidden="1"/>
    </xf>
    <xf numFmtId="166" fontId="5" fillId="2" borderId="2" xfId="1" applyNumberFormat="1" applyFont="1" applyFill="1" applyBorder="1" applyAlignment="1" applyProtection="1">
      <alignment horizontal="center" vertical="center"/>
      <protection hidden="1"/>
    </xf>
    <xf numFmtId="0" fontId="5" fillId="2" borderId="2" xfId="1" applyNumberFormat="1" applyFont="1" applyFill="1" applyBorder="1" applyAlignment="1" applyProtection="1">
      <alignment horizontal="left" vertical="center" wrapText="1"/>
      <protection hidden="1"/>
    </xf>
    <xf numFmtId="4" fontId="5" fillId="2" borderId="2" xfId="1" applyNumberFormat="1" applyFont="1" applyFill="1" applyBorder="1" applyAlignment="1" applyProtection="1">
      <alignment horizontal="center" vertical="center"/>
      <protection hidden="1"/>
    </xf>
    <xf numFmtId="166" fontId="4" fillId="2" borderId="10" xfId="1" applyNumberFormat="1" applyFont="1" applyFill="1" applyBorder="1" applyAlignment="1" applyProtection="1">
      <alignment horizontal="center" vertical="center"/>
      <protection hidden="1"/>
    </xf>
    <xf numFmtId="166" fontId="4" fillId="2" borderId="11" xfId="1" applyNumberFormat="1" applyFont="1" applyFill="1" applyBorder="1" applyAlignment="1" applyProtection="1">
      <alignment horizontal="center" vertical="center"/>
      <protection hidden="1"/>
    </xf>
    <xf numFmtId="0" fontId="4" fillId="2" borderId="11" xfId="1" applyNumberFormat="1" applyFont="1" applyFill="1" applyBorder="1" applyAlignment="1" applyProtection="1">
      <alignment horizontal="left" vertical="center" wrapText="1"/>
      <protection hidden="1"/>
    </xf>
    <xf numFmtId="166" fontId="4" fillId="2" borderId="1" xfId="1" applyNumberFormat="1" applyFont="1" applyFill="1" applyBorder="1" applyAlignment="1" applyProtection="1">
      <alignment horizontal="center" vertical="center"/>
      <protection hidden="1"/>
    </xf>
    <xf numFmtId="166" fontId="4" fillId="2" borderId="2" xfId="1" applyNumberFormat="1" applyFont="1" applyFill="1" applyBorder="1" applyAlignment="1" applyProtection="1">
      <alignment horizontal="center" vertical="center"/>
      <protection hidden="1"/>
    </xf>
    <xf numFmtId="0" fontId="4" fillId="2" borderId="2" xfId="1" applyNumberFormat="1" applyFont="1" applyFill="1" applyBorder="1" applyAlignment="1" applyProtection="1">
      <alignment horizontal="left" vertical="center" wrapText="1"/>
      <protection hidden="1"/>
    </xf>
    <xf numFmtId="166" fontId="4" fillId="2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16" xfId="1" applyNumberFormat="1" applyFont="1" applyFill="1" applyBorder="1" applyAlignment="1" applyProtection="1">
      <alignment horizontal="center" vertical="center"/>
      <protection hidden="1"/>
    </xf>
    <xf numFmtId="0" fontId="4" fillId="2" borderId="16" xfId="1" applyNumberFormat="1" applyFont="1" applyFill="1" applyBorder="1" applyAlignment="1" applyProtection="1">
      <alignment horizontal="left" vertical="center" wrapText="1"/>
      <protection hidden="1"/>
    </xf>
    <xf numFmtId="166" fontId="4" fillId="2" borderId="4" xfId="1" applyNumberFormat="1" applyFont="1" applyFill="1" applyBorder="1" applyAlignment="1" applyProtection="1">
      <alignment horizontal="center" vertical="center"/>
      <protection hidden="1"/>
    </xf>
    <xf numFmtId="166" fontId="4" fillId="2" borderId="8" xfId="1" applyNumberFormat="1" applyFont="1" applyFill="1" applyBorder="1" applyAlignment="1" applyProtection="1">
      <alignment horizontal="center" vertical="center"/>
      <protection hidden="1"/>
    </xf>
    <xf numFmtId="0" fontId="4" fillId="2" borderId="8" xfId="1" applyNumberFormat="1" applyFont="1" applyFill="1" applyBorder="1" applyAlignment="1" applyProtection="1">
      <alignment horizontal="left" vertical="center" wrapText="1"/>
      <protection hidden="1"/>
    </xf>
    <xf numFmtId="0" fontId="4" fillId="2" borderId="1" xfId="1" applyNumberFormat="1" applyFont="1" applyFill="1" applyBorder="1" applyAlignment="1" applyProtection="1">
      <alignment horizontal="left" vertical="center" wrapText="1"/>
      <protection hidden="1"/>
    </xf>
    <xf numFmtId="0" fontId="4" fillId="2" borderId="2" xfId="1" applyNumberFormat="1" applyFont="1" applyFill="1" applyBorder="1" applyAlignment="1" applyProtection="1">
      <alignment horizontal="center" vertical="center"/>
      <protection hidden="1"/>
    </xf>
    <xf numFmtId="0" fontId="4" fillId="2" borderId="1" xfId="1" applyNumberFormat="1" applyFont="1" applyFill="1" applyBorder="1" applyAlignment="1" applyProtection="1">
      <protection hidden="1"/>
    </xf>
    <xf numFmtId="0" fontId="4" fillId="2" borderId="2" xfId="1" applyNumberFormat="1" applyFont="1" applyFill="1" applyBorder="1" applyAlignment="1" applyProtection="1">
      <protection hidden="1"/>
    </xf>
    <xf numFmtId="0" fontId="5" fillId="2" borderId="2" xfId="1" applyNumberFormat="1" applyFont="1" applyFill="1" applyBorder="1" applyAlignment="1" applyProtection="1">
      <alignment vertical="center"/>
      <protection hidden="1"/>
    </xf>
    <xf numFmtId="4" fontId="4" fillId="2" borderId="1" xfId="1" applyNumberFormat="1" applyFont="1" applyFill="1" applyBorder="1" applyAlignment="1" applyProtection="1">
      <alignment horizontal="center" vertical="center"/>
      <protection hidden="1"/>
    </xf>
    <xf numFmtId="4" fontId="5" fillId="2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71" fontId="15" fillId="0" borderId="2" xfId="2" applyNumberFormat="1" applyFont="1" applyFill="1" applyBorder="1" applyAlignment="1">
      <alignment horizontal="center" vertical="center"/>
    </xf>
    <xf numFmtId="171" fontId="16" fillId="0" borderId="2" xfId="2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17" xfId="1" applyNumberFormat="1" applyFont="1" applyFill="1" applyBorder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wrapText="1"/>
      <protection hidden="1"/>
    </xf>
    <xf numFmtId="0" fontId="9" fillId="0" borderId="0" xfId="1" applyFont="1" applyAlignment="1">
      <alignment horizontal="right"/>
    </xf>
    <xf numFmtId="0" fontId="4" fillId="0" borderId="2" xfId="1" applyNumberFormat="1" applyFont="1" applyFill="1" applyBorder="1" applyAlignment="1" applyProtection="1">
      <alignment horizontal="center" wrapText="1"/>
      <protection hidden="1"/>
    </xf>
    <xf numFmtId="0" fontId="4" fillId="0" borderId="17" xfId="1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 horizont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1" applyNumberFormat="1" applyFont="1" applyFill="1" applyBorder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showGridLines="0" tabSelected="1" zoomScale="75" zoomScaleNormal="75" workbookViewId="0">
      <pane ySplit="9" topLeftCell="A10" activePane="bottomLeft" state="frozen"/>
      <selection pane="bottomLeft" activeCell="D12" sqref="D12"/>
    </sheetView>
  </sheetViews>
  <sheetFormatPr defaultColWidth="9.140625" defaultRowHeight="12.75" x14ac:dyDescent="0.2"/>
  <cols>
    <col min="1" max="1" width="5.7109375" style="1" customWidth="1"/>
    <col min="2" max="2" width="5.5703125" style="1" customWidth="1"/>
    <col min="3" max="3" width="43.28515625" style="1" customWidth="1"/>
    <col min="4" max="4" width="19.28515625" style="1" customWidth="1"/>
    <col min="5" max="5" width="21.28515625" style="1" customWidth="1"/>
    <col min="6" max="8" width="18.85546875" style="1" customWidth="1"/>
    <col min="9" max="10" width="20.7109375" style="1" customWidth="1"/>
    <col min="11" max="12" width="19.5703125" style="1" customWidth="1"/>
    <col min="13" max="256" width="9.140625" style="1" customWidth="1"/>
    <col min="257" max="16384" width="9.140625" style="1"/>
  </cols>
  <sheetData>
    <row r="1" spans="1:12" ht="16.5" customHeight="1" x14ac:dyDescent="0.3">
      <c r="A1" s="57"/>
      <c r="B1" s="56"/>
      <c r="C1" s="57"/>
      <c r="D1" s="56"/>
      <c r="E1" s="56"/>
      <c r="F1" s="56"/>
      <c r="G1" s="56"/>
      <c r="H1" s="56"/>
      <c r="I1" s="7"/>
      <c r="J1" s="7"/>
      <c r="K1" s="55"/>
      <c r="L1" s="55"/>
    </row>
    <row r="2" spans="1:12" ht="19.5" customHeight="1" x14ac:dyDescent="0.25">
      <c r="A2" s="49"/>
      <c r="B2" s="2"/>
      <c r="C2" s="49"/>
      <c r="D2" s="2"/>
      <c r="E2" s="2"/>
      <c r="F2" s="2"/>
      <c r="G2" s="2"/>
      <c r="H2" s="2"/>
      <c r="I2" s="54"/>
      <c r="J2" s="54"/>
      <c r="K2" s="146" t="s">
        <v>79</v>
      </c>
      <c r="L2" s="146"/>
    </row>
    <row r="3" spans="1:12" ht="18.600000000000001" customHeight="1" x14ac:dyDescent="0.25">
      <c r="A3" s="53"/>
      <c r="B3" s="2"/>
      <c r="C3" s="49"/>
      <c r="D3" s="2"/>
      <c r="E3" s="2"/>
      <c r="F3" s="2"/>
      <c r="G3" s="2"/>
      <c r="H3" s="2"/>
      <c r="I3" s="147" t="s">
        <v>62</v>
      </c>
      <c r="J3" s="147"/>
      <c r="K3" s="147"/>
      <c r="L3" s="147"/>
    </row>
    <row r="4" spans="1:12" ht="42" customHeight="1" x14ac:dyDescent="0.25">
      <c r="A4" s="93"/>
      <c r="B4" s="150" t="s">
        <v>92</v>
      </c>
      <c r="C4" s="150"/>
      <c r="D4" s="150"/>
      <c r="E4" s="150"/>
      <c r="F4" s="150"/>
      <c r="G4" s="150"/>
      <c r="H4" s="150"/>
      <c r="I4" s="150"/>
      <c r="J4" s="150"/>
      <c r="K4" s="150"/>
      <c r="L4" s="93"/>
    </row>
    <row r="5" spans="1:12" ht="13.9" hidden="1" customHeight="1" x14ac:dyDescent="0.25">
      <c r="A5" s="74"/>
      <c r="B5" s="75"/>
      <c r="C5" s="74"/>
      <c r="D5" s="75"/>
      <c r="E5" s="75"/>
      <c r="F5" s="75"/>
      <c r="G5" s="75"/>
      <c r="H5" s="75"/>
      <c r="I5" s="76"/>
      <c r="J5" s="76"/>
      <c r="K5" s="73"/>
      <c r="L5" s="73"/>
    </row>
    <row r="6" spans="1:12" ht="7.9" hidden="1" customHeight="1" x14ac:dyDescent="0.25">
      <c r="A6" s="51"/>
      <c r="B6" s="51"/>
      <c r="C6" s="152"/>
      <c r="D6" s="152"/>
      <c r="E6" s="152"/>
      <c r="F6" s="152"/>
      <c r="G6" s="152"/>
      <c r="H6" s="152"/>
      <c r="I6" s="152"/>
      <c r="J6" s="152"/>
      <c r="K6" s="152"/>
      <c r="L6" s="2"/>
    </row>
    <row r="7" spans="1:12" ht="17.25" customHeight="1" x14ac:dyDescent="0.25">
      <c r="A7" s="51"/>
      <c r="B7" s="50"/>
      <c r="C7" s="51"/>
      <c r="D7" s="50"/>
      <c r="E7" s="50"/>
      <c r="F7" s="50"/>
      <c r="G7" s="50"/>
      <c r="H7" s="50"/>
      <c r="I7" s="49"/>
      <c r="J7" s="49"/>
      <c r="K7" s="80"/>
      <c r="L7" s="80" t="s">
        <v>68</v>
      </c>
    </row>
    <row r="8" spans="1:12" ht="17.25" customHeight="1" x14ac:dyDescent="0.25">
      <c r="A8" s="151" t="s">
        <v>80</v>
      </c>
      <c r="B8" s="151"/>
      <c r="C8" s="153" t="s">
        <v>56</v>
      </c>
      <c r="D8" s="97" t="s">
        <v>81</v>
      </c>
      <c r="E8" s="97" t="s">
        <v>82</v>
      </c>
      <c r="F8" s="148" t="s">
        <v>83</v>
      </c>
      <c r="G8" s="155"/>
      <c r="H8" s="149"/>
      <c r="I8" s="148" t="s">
        <v>84</v>
      </c>
      <c r="J8" s="149"/>
      <c r="K8" s="148" t="s">
        <v>85</v>
      </c>
      <c r="L8" s="149"/>
    </row>
    <row r="9" spans="1:12" ht="61.5" customHeight="1" x14ac:dyDescent="0.2">
      <c r="A9" s="151"/>
      <c r="B9" s="151"/>
      <c r="C9" s="154"/>
      <c r="D9" s="96" t="s">
        <v>86</v>
      </c>
      <c r="E9" s="96" t="s">
        <v>87</v>
      </c>
      <c r="F9" s="96" t="s">
        <v>88</v>
      </c>
      <c r="G9" s="139" t="s">
        <v>141</v>
      </c>
      <c r="H9" s="96" t="s">
        <v>89</v>
      </c>
      <c r="I9" s="96" t="s">
        <v>88</v>
      </c>
      <c r="J9" s="96" t="s">
        <v>90</v>
      </c>
      <c r="K9" s="96" t="s">
        <v>88</v>
      </c>
      <c r="L9" s="96" t="s">
        <v>91</v>
      </c>
    </row>
    <row r="10" spans="1:12" ht="16.5" customHeight="1" x14ac:dyDescent="0.2">
      <c r="A10" s="144">
        <v>1</v>
      </c>
      <c r="B10" s="145"/>
      <c r="C10" s="96">
        <v>2</v>
      </c>
      <c r="D10" s="84">
        <v>3</v>
      </c>
      <c r="E10" s="84">
        <v>4</v>
      </c>
      <c r="F10" s="84">
        <v>5</v>
      </c>
      <c r="G10" s="138">
        <v>6</v>
      </c>
      <c r="H10" s="92">
        <v>7</v>
      </c>
      <c r="I10" s="138">
        <v>8</v>
      </c>
      <c r="J10" s="138">
        <v>9</v>
      </c>
      <c r="K10" s="138">
        <v>10</v>
      </c>
      <c r="L10" s="138">
        <v>11</v>
      </c>
    </row>
    <row r="11" spans="1:12" ht="23.25" customHeight="1" x14ac:dyDescent="0.2">
      <c r="A11" s="94"/>
      <c r="B11" s="95"/>
      <c r="C11" s="101" t="s">
        <v>103</v>
      </c>
      <c r="D11" s="68"/>
      <c r="E11" s="99"/>
      <c r="F11" s="68"/>
      <c r="G11" s="68"/>
      <c r="H11" s="68"/>
      <c r="I11" s="68"/>
      <c r="J11" s="68"/>
      <c r="K11" s="83"/>
      <c r="L11" s="83"/>
    </row>
    <row r="12" spans="1:12" ht="35.25" customHeight="1" x14ac:dyDescent="0.2">
      <c r="A12" s="144">
        <v>10000</v>
      </c>
      <c r="B12" s="145"/>
      <c r="C12" s="103" t="s">
        <v>104</v>
      </c>
      <c r="D12" s="98">
        <f>D14+D15+D17+D22+D26+D29+D30+D35+D37+D39+D42+D43</f>
        <v>4953818.5</v>
      </c>
      <c r="E12" s="98">
        <f>E14+E15+E17+E22+E26+E29+E30+E35+E37+E39+E42+E43</f>
        <v>4823311.4999999991</v>
      </c>
      <c r="F12" s="98">
        <f>F14+F15+F17+F22+F26+F29+F30+F35+F37+F39+F42+F43</f>
        <v>4983031.9000000004</v>
      </c>
      <c r="G12" s="140">
        <f>F12/D12</f>
        <v>1.0058971478264698</v>
      </c>
      <c r="H12" s="107">
        <f>F12/E12*100</f>
        <v>103.31142618510127</v>
      </c>
      <c r="I12" s="98">
        <f>I14+I15+I17+I22+I26+I29+I30+I35+I37+I39+I42+I43</f>
        <v>5085936</v>
      </c>
      <c r="J12" s="107">
        <f t="shared" ref="J12:J18" si="0">I12/F12*100</f>
        <v>102.06509013117093</v>
      </c>
      <c r="K12" s="98">
        <f>K14+K15+K17+K22+K26+K29+K30+K35+K37+K39+K42+K43</f>
        <v>5224016.9000000013</v>
      </c>
      <c r="L12" s="109">
        <f>K12/I12*100</f>
        <v>102.71495551654604</v>
      </c>
    </row>
    <row r="13" spans="1:12" ht="25.5" customHeight="1" x14ac:dyDescent="0.2">
      <c r="A13" s="144">
        <v>10100</v>
      </c>
      <c r="B13" s="145"/>
      <c r="C13" s="101" t="s">
        <v>105</v>
      </c>
      <c r="D13" s="98">
        <f>D14</f>
        <v>3806258.5</v>
      </c>
      <c r="E13" s="98">
        <f>E14</f>
        <v>3845180.9</v>
      </c>
      <c r="F13" s="98">
        <f>F14</f>
        <v>3959541</v>
      </c>
      <c r="G13" s="140">
        <f t="shared" ref="G13:G76" si="1">F13/D13</f>
        <v>1.0402711744354725</v>
      </c>
      <c r="H13" s="107">
        <f t="shared" ref="H13:H49" si="2">F13/E13*100</f>
        <v>102.97411494996243</v>
      </c>
      <c r="I13" s="98">
        <f>I14</f>
        <v>4063298.3</v>
      </c>
      <c r="J13" s="107">
        <f t="shared" si="0"/>
        <v>102.62043757092046</v>
      </c>
      <c r="K13" s="98">
        <f>K14</f>
        <v>4199781.4000000004</v>
      </c>
      <c r="L13" s="109">
        <f t="shared" ref="L13:L49" si="3">K13/I13*100</f>
        <v>103.35892395593996</v>
      </c>
    </row>
    <row r="14" spans="1:12" ht="16.5" customHeight="1" x14ac:dyDescent="0.2">
      <c r="A14" s="144">
        <v>10102</v>
      </c>
      <c r="B14" s="145"/>
      <c r="C14" s="102" t="s">
        <v>93</v>
      </c>
      <c r="D14" s="99">
        <v>3806258.5</v>
      </c>
      <c r="E14" s="99">
        <v>3845180.9</v>
      </c>
      <c r="F14" s="99">
        <v>3959541</v>
      </c>
      <c r="G14" s="141">
        <f t="shared" si="1"/>
        <v>1.0402711744354725</v>
      </c>
      <c r="H14" s="108">
        <f t="shared" si="2"/>
        <v>102.97411494996243</v>
      </c>
      <c r="I14" s="99">
        <v>4063298.3</v>
      </c>
      <c r="J14" s="108">
        <f t="shared" si="0"/>
        <v>102.62043757092046</v>
      </c>
      <c r="K14" s="99">
        <v>4199781.4000000004</v>
      </c>
      <c r="L14" s="110">
        <f t="shared" si="3"/>
        <v>103.35892395593996</v>
      </c>
    </row>
    <row r="15" spans="1:12" ht="69.75" customHeight="1" x14ac:dyDescent="0.2">
      <c r="A15" s="144">
        <v>10300</v>
      </c>
      <c r="B15" s="145"/>
      <c r="C15" s="103" t="s">
        <v>106</v>
      </c>
      <c r="D15" s="98">
        <f>D16</f>
        <v>28227.200000000001</v>
      </c>
      <c r="E15" s="98">
        <f>E16</f>
        <v>27385.7</v>
      </c>
      <c r="F15" s="98">
        <f>F16</f>
        <v>28273.5</v>
      </c>
      <c r="G15" s="141">
        <f t="shared" si="1"/>
        <v>1.0016402618750708</v>
      </c>
      <c r="H15" s="107">
        <f t="shared" si="2"/>
        <v>103.24183789349917</v>
      </c>
      <c r="I15" s="98">
        <f>I16</f>
        <v>28273.5</v>
      </c>
      <c r="J15" s="107">
        <f t="shared" si="0"/>
        <v>100</v>
      </c>
      <c r="K15" s="98">
        <f>K16</f>
        <v>28273.5</v>
      </c>
      <c r="L15" s="109">
        <f t="shared" si="3"/>
        <v>100</v>
      </c>
    </row>
    <row r="16" spans="1:12" ht="60.75" customHeight="1" x14ac:dyDescent="0.2">
      <c r="A16" s="144">
        <v>10302</v>
      </c>
      <c r="B16" s="145"/>
      <c r="C16" s="102" t="s">
        <v>94</v>
      </c>
      <c r="D16" s="99">
        <v>28227.200000000001</v>
      </c>
      <c r="E16" s="99">
        <v>27385.7</v>
      </c>
      <c r="F16" s="99">
        <v>28273.5</v>
      </c>
      <c r="G16" s="141">
        <f t="shared" si="1"/>
        <v>1.0016402618750708</v>
      </c>
      <c r="H16" s="108">
        <f t="shared" si="2"/>
        <v>103.24183789349917</v>
      </c>
      <c r="I16" s="99">
        <v>28273.5</v>
      </c>
      <c r="J16" s="108">
        <f t="shared" si="0"/>
        <v>100</v>
      </c>
      <c r="K16" s="99">
        <v>28273.5</v>
      </c>
      <c r="L16" s="110">
        <f t="shared" si="3"/>
        <v>100</v>
      </c>
    </row>
    <row r="17" spans="1:12" ht="16.5" customHeight="1" x14ac:dyDescent="0.2">
      <c r="A17" s="144">
        <v>10500</v>
      </c>
      <c r="B17" s="145"/>
      <c r="C17" s="103" t="s">
        <v>107</v>
      </c>
      <c r="D17" s="98">
        <f>D18+D19+D20+D21</f>
        <v>544126.20000000007</v>
      </c>
      <c r="E17" s="98">
        <f>E18+E19+E20+E21</f>
        <v>565133</v>
      </c>
      <c r="F17" s="98">
        <f>F18+F19+F20+F21</f>
        <v>599264</v>
      </c>
      <c r="G17" s="140">
        <f t="shared" si="1"/>
        <v>1.1013327422939752</v>
      </c>
      <c r="H17" s="107">
        <f t="shared" si="2"/>
        <v>106.03946327678617</v>
      </c>
      <c r="I17" s="98">
        <f>I18+I19+I20+I21</f>
        <v>605045.4</v>
      </c>
      <c r="J17" s="107">
        <f t="shared" si="0"/>
        <v>100.96475009344796</v>
      </c>
      <c r="K17" s="98">
        <f>K18+K19+K20+K21</f>
        <v>610956.4</v>
      </c>
      <c r="L17" s="109">
        <f t="shared" si="3"/>
        <v>100.97695148165742</v>
      </c>
    </row>
    <row r="18" spans="1:12" ht="48" customHeight="1" x14ac:dyDescent="0.2">
      <c r="A18" s="144">
        <v>10501</v>
      </c>
      <c r="B18" s="145"/>
      <c r="C18" s="102" t="s">
        <v>108</v>
      </c>
      <c r="D18" s="99">
        <v>502247.8</v>
      </c>
      <c r="E18" s="99">
        <v>530708</v>
      </c>
      <c r="F18" s="99">
        <v>575000</v>
      </c>
      <c r="G18" s="141">
        <f t="shared" si="1"/>
        <v>1.1448531979632366</v>
      </c>
      <c r="H18" s="108">
        <f t="shared" si="2"/>
        <v>108.34583235979107</v>
      </c>
      <c r="I18" s="99">
        <v>580539.30000000005</v>
      </c>
      <c r="J18" s="108">
        <f t="shared" si="0"/>
        <v>100.96335652173913</v>
      </c>
      <c r="K18" s="99">
        <v>586204.80000000005</v>
      </c>
      <c r="L18" s="110">
        <f t="shared" si="3"/>
        <v>100.97590292336798</v>
      </c>
    </row>
    <row r="19" spans="1:12" ht="33.75" customHeight="1" x14ac:dyDescent="0.2">
      <c r="A19" s="144">
        <v>10502</v>
      </c>
      <c r="B19" s="145"/>
      <c r="C19" s="102" t="s">
        <v>109</v>
      </c>
      <c r="D19" s="99">
        <v>13463.7</v>
      </c>
      <c r="E19" s="99">
        <v>0</v>
      </c>
      <c r="F19" s="99">
        <v>0</v>
      </c>
      <c r="G19" s="141">
        <f t="shared" si="1"/>
        <v>0</v>
      </c>
      <c r="H19" s="108"/>
      <c r="I19" s="99">
        <v>0</v>
      </c>
      <c r="J19" s="108"/>
      <c r="K19" s="99">
        <v>0</v>
      </c>
      <c r="L19" s="110"/>
    </row>
    <row r="20" spans="1:12" ht="16.5" customHeight="1" x14ac:dyDescent="0.2">
      <c r="A20" s="144">
        <v>10503</v>
      </c>
      <c r="B20" s="145"/>
      <c r="C20" s="102" t="s">
        <v>110</v>
      </c>
      <c r="D20" s="99">
        <v>68.400000000000006</v>
      </c>
      <c r="E20" s="99">
        <v>625</v>
      </c>
      <c r="F20" s="99">
        <v>154</v>
      </c>
      <c r="G20" s="141">
        <f t="shared" si="1"/>
        <v>2.2514619883040932</v>
      </c>
      <c r="H20" s="108">
        <f t="shared" si="2"/>
        <v>24.64</v>
      </c>
      <c r="I20" s="99">
        <v>155</v>
      </c>
      <c r="J20" s="108">
        <f t="shared" ref="J20:J28" si="4">I20/F20*100</f>
        <v>100.64935064935065</v>
      </c>
      <c r="K20" s="99">
        <v>157</v>
      </c>
      <c r="L20" s="110">
        <f t="shared" si="3"/>
        <v>101.29032258064517</v>
      </c>
    </row>
    <row r="21" spans="1:12" ht="56.25" customHeight="1" x14ac:dyDescent="0.2">
      <c r="A21" s="144">
        <v>10504</v>
      </c>
      <c r="B21" s="145"/>
      <c r="C21" s="102" t="s">
        <v>111</v>
      </c>
      <c r="D21" s="99">
        <v>28346.3</v>
      </c>
      <c r="E21" s="99">
        <v>33800</v>
      </c>
      <c r="F21" s="99">
        <v>24110</v>
      </c>
      <c r="G21" s="141">
        <f t="shared" si="1"/>
        <v>0.85055192388424594</v>
      </c>
      <c r="H21" s="108">
        <f t="shared" si="2"/>
        <v>71.331360946745562</v>
      </c>
      <c r="I21" s="99">
        <v>24351.1</v>
      </c>
      <c r="J21" s="108">
        <f t="shared" si="4"/>
        <v>101</v>
      </c>
      <c r="K21" s="99">
        <v>24594.6</v>
      </c>
      <c r="L21" s="110">
        <f t="shared" si="3"/>
        <v>100.99995482750266</v>
      </c>
    </row>
    <row r="22" spans="1:12" ht="16.5" customHeight="1" x14ac:dyDescent="0.2">
      <c r="A22" s="144">
        <v>10600</v>
      </c>
      <c r="B22" s="145"/>
      <c r="C22" s="103" t="s">
        <v>112</v>
      </c>
      <c r="D22" s="98">
        <f>D23+D24+D25</f>
        <v>139496.20000000001</v>
      </c>
      <c r="E22" s="98">
        <f>E23+E24+E25</f>
        <v>160155</v>
      </c>
      <c r="F22" s="98">
        <f>F23+F24+F25</f>
        <v>130205</v>
      </c>
      <c r="G22" s="140">
        <f t="shared" si="1"/>
        <v>0.93339460143000308</v>
      </c>
      <c r="H22" s="107">
        <f t="shared" si="2"/>
        <v>81.299366238956011</v>
      </c>
      <c r="I22" s="98">
        <f>I23+I24+I25</f>
        <v>131360</v>
      </c>
      <c r="J22" s="107">
        <f t="shared" si="4"/>
        <v>100.88706270880535</v>
      </c>
      <c r="K22" s="98">
        <f>K23+K24+K25</f>
        <v>132095</v>
      </c>
      <c r="L22" s="109">
        <f t="shared" si="3"/>
        <v>100.55953105968331</v>
      </c>
    </row>
    <row r="23" spans="1:12" ht="16.5" customHeight="1" x14ac:dyDescent="0.2">
      <c r="A23" s="144">
        <v>10601</v>
      </c>
      <c r="B23" s="145"/>
      <c r="C23" s="102" t="s">
        <v>95</v>
      </c>
      <c r="D23" s="99">
        <v>30177.7</v>
      </c>
      <c r="E23" s="99">
        <v>29215</v>
      </c>
      <c r="F23" s="99">
        <v>33150</v>
      </c>
      <c r="G23" s="141">
        <f t="shared" si="1"/>
        <v>1.0984932582668658</v>
      </c>
      <c r="H23" s="108">
        <f t="shared" si="2"/>
        <v>113.46910833475954</v>
      </c>
      <c r="I23" s="99">
        <v>33750</v>
      </c>
      <c r="J23" s="108">
        <f t="shared" si="4"/>
        <v>101.80995475113122</v>
      </c>
      <c r="K23" s="99">
        <v>34015</v>
      </c>
      <c r="L23" s="110">
        <f t="shared" si="3"/>
        <v>100.78518518518518</v>
      </c>
    </row>
    <row r="24" spans="1:12" ht="16.5" customHeight="1" x14ac:dyDescent="0.2">
      <c r="A24" s="144">
        <v>10604</v>
      </c>
      <c r="B24" s="145"/>
      <c r="C24" s="102" t="s">
        <v>96</v>
      </c>
      <c r="D24" s="99">
        <v>34792</v>
      </c>
      <c r="E24" s="99">
        <v>34140</v>
      </c>
      <c r="F24" s="99">
        <v>39140</v>
      </c>
      <c r="G24" s="141">
        <f t="shared" si="1"/>
        <v>1.1249712577604047</v>
      </c>
      <c r="H24" s="108">
        <f t="shared" si="2"/>
        <v>114.64557703573522</v>
      </c>
      <c r="I24" s="99">
        <v>39490</v>
      </c>
      <c r="J24" s="108">
        <f t="shared" si="4"/>
        <v>100.89422585590188</v>
      </c>
      <c r="K24" s="99">
        <v>39840</v>
      </c>
      <c r="L24" s="110">
        <f t="shared" si="3"/>
        <v>100.88630032919727</v>
      </c>
    </row>
    <row r="25" spans="1:12" ht="16.5" customHeight="1" x14ac:dyDescent="0.2">
      <c r="A25" s="144">
        <v>10606</v>
      </c>
      <c r="B25" s="145"/>
      <c r="C25" s="102" t="s">
        <v>97</v>
      </c>
      <c r="D25" s="99">
        <v>74526.5</v>
      </c>
      <c r="E25" s="99">
        <v>96800</v>
      </c>
      <c r="F25" s="99">
        <v>57915</v>
      </c>
      <c r="G25" s="141">
        <f t="shared" si="1"/>
        <v>0.77710613003428308</v>
      </c>
      <c r="H25" s="108">
        <f t="shared" si="2"/>
        <v>59.829545454545453</v>
      </c>
      <c r="I25" s="99">
        <v>58120</v>
      </c>
      <c r="J25" s="108">
        <f t="shared" si="4"/>
        <v>100.35396702063369</v>
      </c>
      <c r="K25" s="99">
        <v>58240</v>
      </c>
      <c r="L25" s="110">
        <f t="shared" si="3"/>
        <v>100.20646937370957</v>
      </c>
    </row>
    <row r="26" spans="1:12" ht="22.5" customHeight="1" x14ac:dyDescent="0.2">
      <c r="A26" s="144">
        <v>10800</v>
      </c>
      <c r="B26" s="145"/>
      <c r="C26" s="103" t="s">
        <v>98</v>
      </c>
      <c r="D26" s="98">
        <f>D27+D28</f>
        <v>32624.7</v>
      </c>
      <c r="E26" s="98">
        <f>E27+E28</f>
        <v>30373</v>
      </c>
      <c r="F26" s="98">
        <f>F27+F28</f>
        <v>33176.199999999997</v>
      </c>
      <c r="G26" s="140">
        <f t="shared" si="1"/>
        <v>1.0169043700018696</v>
      </c>
      <c r="H26" s="107">
        <f t="shared" si="2"/>
        <v>109.2292496625292</v>
      </c>
      <c r="I26" s="98">
        <f>I27+I28</f>
        <v>33505.199999999997</v>
      </c>
      <c r="J26" s="107">
        <f t="shared" si="4"/>
        <v>100.99167475479409</v>
      </c>
      <c r="K26" s="98">
        <f>K27+K28</f>
        <v>33849.199999999997</v>
      </c>
      <c r="L26" s="109">
        <f t="shared" si="3"/>
        <v>101.02670630230533</v>
      </c>
    </row>
    <row r="27" spans="1:12" ht="61.5" customHeight="1" x14ac:dyDescent="0.2">
      <c r="A27" s="144">
        <v>10803</v>
      </c>
      <c r="B27" s="145"/>
      <c r="C27" s="102" t="s">
        <v>113</v>
      </c>
      <c r="D27" s="99">
        <v>32430.7</v>
      </c>
      <c r="E27" s="99">
        <v>30150.6</v>
      </c>
      <c r="F27" s="99">
        <v>32983</v>
      </c>
      <c r="G27" s="141">
        <f t="shared" si="1"/>
        <v>1.0170301596943636</v>
      </c>
      <c r="H27" s="108">
        <f t="shared" si="2"/>
        <v>109.39417457695701</v>
      </c>
      <c r="I27" s="99">
        <v>33312</v>
      </c>
      <c r="J27" s="108">
        <f t="shared" si="4"/>
        <v>100.99748355213292</v>
      </c>
      <c r="K27" s="99">
        <v>33646</v>
      </c>
      <c r="L27" s="110">
        <f t="shared" si="3"/>
        <v>101.00264169068203</v>
      </c>
    </row>
    <row r="28" spans="1:12" ht="61.5" customHeight="1" x14ac:dyDescent="0.2">
      <c r="A28" s="144">
        <v>10807</v>
      </c>
      <c r="B28" s="145"/>
      <c r="C28" s="102" t="s">
        <v>114</v>
      </c>
      <c r="D28" s="99">
        <v>194</v>
      </c>
      <c r="E28" s="99">
        <v>222.4</v>
      </c>
      <c r="F28" s="99">
        <v>193.2</v>
      </c>
      <c r="G28" s="141">
        <f t="shared" si="1"/>
        <v>0.99587628865979372</v>
      </c>
      <c r="H28" s="108">
        <f t="shared" si="2"/>
        <v>86.870503597122294</v>
      </c>
      <c r="I28" s="99">
        <v>193.2</v>
      </c>
      <c r="J28" s="108">
        <f t="shared" si="4"/>
        <v>100</v>
      </c>
      <c r="K28" s="99">
        <v>203.2</v>
      </c>
      <c r="L28" s="110">
        <f>K28/I28*100</f>
        <v>105.17598343685299</v>
      </c>
    </row>
    <row r="29" spans="1:12" ht="45.75" customHeight="1" x14ac:dyDescent="0.2">
      <c r="A29" s="144">
        <v>10900</v>
      </c>
      <c r="B29" s="145"/>
      <c r="C29" s="103" t="s">
        <v>115</v>
      </c>
      <c r="D29" s="98">
        <v>-258.39999999999998</v>
      </c>
      <c r="E29" s="98">
        <v>0</v>
      </c>
      <c r="F29" s="98">
        <v>0</v>
      </c>
      <c r="G29" s="141">
        <f t="shared" si="1"/>
        <v>0</v>
      </c>
      <c r="H29" s="108"/>
      <c r="I29" s="98">
        <v>0</v>
      </c>
      <c r="J29" s="108"/>
      <c r="K29" s="98">
        <v>0</v>
      </c>
      <c r="L29" s="110"/>
    </row>
    <row r="30" spans="1:12" ht="84.75" customHeight="1" x14ac:dyDescent="0.2">
      <c r="A30" s="144">
        <v>11100</v>
      </c>
      <c r="B30" s="145"/>
      <c r="C30" s="103" t="s">
        <v>116</v>
      </c>
      <c r="D30" s="98">
        <f>D31+D32+D33+D34</f>
        <v>216001</v>
      </c>
      <c r="E30" s="98">
        <f>E31+E32+E33+E34</f>
        <v>118256</v>
      </c>
      <c r="F30" s="98">
        <f>F31+F32+F33+F34</f>
        <v>147570</v>
      </c>
      <c r="G30" s="140">
        <f t="shared" si="1"/>
        <v>0.68319128152184483</v>
      </c>
      <c r="H30" s="107">
        <f t="shared" si="2"/>
        <v>124.78859423623325</v>
      </c>
      <c r="I30" s="98">
        <f>I31+I32+I33+I34</f>
        <v>138371.1</v>
      </c>
      <c r="J30" s="107">
        <f t="shared" ref="J30:J49" si="5">I30/F30*100</f>
        <v>93.766415938198818</v>
      </c>
      <c r="K30" s="98">
        <f>K31+K32+K33+K34</f>
        <v>135374</v>
      </c>
      <c r="L30" s="109">
        <f t="shared" si="3"/>
        <v>97.834013027286758</v>
      </c>
    </row>
    <row r="31" spans="1:12" ht="118.5" customHeight="1" x14ac:dyDescent="0.2">
      <c r="A31" s="144">
        <v>11101</v>
      </c>
      <c r="B31" s="145"/>
      <c r="C31" s="102" t="s">
        <v>117</v>
      </c>
      <c r="D31" s="99">
        <v>359.6</v>
      </c>
      <c r="E31" s="99">
        <v>304</v>
      </c>
      <c r="F31" s="99">
        <v>4273</v>
      </c>
      <c r="G31" s="141">
        <f t="shared" si="1"/>
        <v>11.882647385984427</v>
      </c>
      <c r="H31" s="108">
        <f t="shared" si="2"/>
        <v>1405.5921052631579</v>
      </c>
      <c r="I31" s="99">
        <v>312</v>
      </c>
      <c r="J31" s="108">
        <f t="shared" si="5"/>
        <v>7.3016615960683362</v>
      </c>
      <c r="K31" s="99">
        <v>312</v>
      </c>
      <c r="L31" s="110">
        <f t="shared" si="3"/>
        <v>100</v>
      </c>
    </row>
    <row r="32" spans="1:12" ht="153.75" customHeight="1" x14ac:dyDescent="0.2">
      <c r="A32" s="144">
        <v>11105</v>
      </c>
      <c r="B32" s="145"/>
      <c r="C32" s="102" t="s">
        <v>118</v>
      </c>
      <c r="D32" s="99">
        <v>178912</v>
      </c>
      <c r="E32" s="99">
        <v>98700</v>
      </c>
      <c r="F32" s="99">
        <v>128000</v>
      </c>
      <c r="G32" s="141">
        <f t="shared" si="1"/>
        <v>0.7154355213736362</v>
      </c>
      <c r="H32" s="108">
        <f t="shared" si="2"/>
        <v>129.68591691995948</v>
      </c>
      <c r="I32" s="99">
        <v>123000</v>
      </c>
      <c r="J32" s="108">
        <f t="shared" si="5"/>
        <v>96.09375</v>
      </c>
      <c r="K32" s="99">
        <v>121000</v>
      </c>
      <c r="L32" s="110">
        <f t="shared" si="3"/>
        <v>98.373983739837399</v>
      </c>
    </row>
    <row r="33" spans="1:12" ht="90" customHeight="1" x14ac:dyDescent="0.2">
      <c r="A33" s="144">
        <v>11107</v>
      </c>
      <c r="B33" s="145"/>
      <c r="C33" s="102" t="s">
        <v>119</v>
      </c>
      <c r="D33" s="99">
        <v>5330.5</v>
      </c>
      <c r="E33" s="99">
        <v>604</v>
      </c>
      <c r="F33" s="99">
        <v>490</v>
      </c>
      <c r="G33" s="141">
        <f t="shared" si="1"/>
        <v>9.1923834537097834E-2</v>
      </c>
      <c r="H33" s="108">
        <f t="shared" si="2"/>
        <v>81.125827814569533</v>
      </c>
      <c r="I33" s="99">
        <v>665.1</v>
      </c>
      <c r="J33" s="108">
        <f t="shared" si="5"/>
        <v>135.73469387755102</v>
      </c>
      <c r="K33" s="99">
        <v>520</v>
      </c>
      <c r="L33" s="110">
        <f t="shared" si="3"/>
        <v>78.183731769658692</v>
      </c>
    </row>
    <row r="34" spans="1:12" ht="117.75" customHeight="1" x14ac:dyDescent="0.2">
      <c r="A34" s="144">
        <v>11109</v>
      </c>
      <c r="B34" s="145"/>
      <c r="C34" s="102" t="s">
        <v>120</v>
      </c>
      <c r="D34" s="99">
        <v>31398.9</v>
      </c>
      <c r="E34" s="99">
        <v>18648</v>
      </c>
      <c r="F34" s="99">
        <v>14807</v>
      </c>
      <c r="G34" s="141">
        <f t="shared" si="1"/>
        <v>0.47157702976855875</v>
      </c>
      <c r="H34" s="108">
        <f t="shared" si="2"/>
        <v>79.402616902616913</v>
      </c>
      <c r="I34" s="99">
        <v>14394</v>
      </c>
      <c r="J34" s="108">
        <f t="shared" si="5"/>
        <v>97.210778685756736</v>
      </c>
      <c r="K34" s="99">
        <v>13542</v>
      </c>
      <c r="L34" s="110">
        <f t="shared" si="3"/>
        <v>94.080867027928306</v>
      </c>
    </row>
    <row r="35" spans="1:12" ht="33.75" customHeight="1" x14ac:dyDescent="0.2">
      <c r="A35" s="144">
        <v>11200</v>
      </c>
      <c r="B35" s="145"/>
      <c r="C35" s="103" t="s">
        <v>121</v>
      </c>
      <c r="D35" s="98">
        <f>D36</f>
        <v>10783.6</v>
      </c>
      <c r="E35" s="98">
        <f>E36</f>
        <v>12149.6</v>
      </c>
      <c r="F35" s="98">
        <f>F36</f>
        <v>7187.9</v>
      </c>
      <c r="G35" s="140">
        <f t="shared" si="1"/>
        <v>0.66655847768834153</v>
      </c>
      <c r="H35" s="107">
        <f t="shared" si="2"/>
        <v>59.161618489497592</v>
      </c>
      <c r="I35" s="98">
        <f>I36</f>
        <v>7187.9</v>
      </c>
      <c r="J35" s="107">
        <f t="shared" si="5"/>
        <v>100</v>
      </c>
      <c r="K35" s="98">
        <f>K36</f>
        <v>7187.9</v>
      </c>
      <c r="L35" s="109">
        <f t="shared" si="3"/>
        <v>100</v>
      </c>
    </row>
    <row r="36" spans="1:12" ht="33.75" customHeight="1" x14ac:dyDescent="0.2">
      <c r="A36" s="144">
        <v>11201</v>
      </c>
      <c r="B36" s="145"/>
      <c r="C36" s="102" t="s">
        <v>122</v>
      </c>
      <c r="D36" s="99">
        <v>10783.6</v>
      </c>
      <c r="E36" s="99">
        <v>12149.6</v>
      </c>
      <c r="F36" s="99">
        <v>7187.9</v>
      </c>
      <c r="G36" s="140">
        <f t="shared" si="1"/>
        <v>0.66655847768834153</v>
      </c>
      <c r="H36" s="108">
        <f t="shared" si="2"/>
        <v>59.161618489497592</v>
      </c>
      <c r="I36" s="99">
        <v>7187.9</v>
      </c>
      <c r="J36" s="108">
        <f t="shared" si="5"/>
        <v>100</v>
      </c>
      <c r="K36" s="99">
        <v>7187.9</v>
      </c>
      <c r="L36" s="110">
        <f t="shared" si="3"/>
        <v>100</v>
      </c>
    </row>
    <row r="37" spans="1:12" ht="50.25" customHeight="1" x14ac:dyDescent="0.2">
      <c r="A37" s="144">
        <v>11300</v>
      </c>
      <c r="B37" s="145"/>
      <c r="C37" s="103" t="s">
        <v>123</v>
      </c>
      <c r="D37" s="98">
        <f>D38</f>
        <v>42609.9</v>
      </c>
      <c r="E37" s="98">
        <f>E38</f>
        <v>825</v>
      </c>
      <c r="F37" s="98">
        <f>F38</f>
        <v>450</v>
      </c>
      <c r="G37" s="140">
        <f t="shared" si="1"/>
        <v>1.0560925981990101E-2</v>
      </c>
      <c r="H37" s="107">
        <f t="shared" si="2"/>
        <v>54.54545454545454</v>
      </c>
      <c r="I37" s="98">
        <f>I38</f>
        <v>450</v>
      </c>
      <c r="J37" s="107">
        <f t="shared" si="5"/>
        <v>100</v>
      </c>
      <c r="K37" s="98">
        <f>K38</f>
        <v>450</v>
      </c>
      <c r="L37" s="109">
        <f t="shared" si="3"/>
        <v>100</v>
      </c>
    </row>
    <row r="38" spans="1:12" ht="30.75" customHeight="1" x14ac:dyDescent="0.2">
      <c r="A38" s="144">
        <v>11302</v>
      </c>
      <c r="B38" s="145"/>
      <c r="C38" s="102" t="s">
        <v>124</v>
      </c>
      <c r="D38" s="99">
        <v>42609.9</v>
      </c>
      <c r="E38" s="99">
        <v>825</v>
      </c>
      <c r="F38" s="99">
        <v>450</v>
      </c>
      <c r="G38" s="141">
        <f t="shared" si="1"/>
        <v>1.0560925981990101E-2</v>
      </c>
      <c r="H38" s="108">
        <f t="shared" si="2"/>
        <v>54.54545454545454</v>
      </c>
      <c r="I38" s="99">
        <v>450</v>
      </c>
      <c r="J38" s="108">
        <f t="shared" si="5"/>
        <v>100</v>
      </c>
      <c r="K38" s="99">
        <v>450</v>
      </c>
      <c r="L38" s="110">
        <f t="shared" si="3"/>
        <v>100</v>
      </c>
    </row>
    <row r="39" spans="1:12" ht="55.5" customHeight="1" x14ac:dyDescent="0.2">
      <c r="A39" s="144">
        <v>11400</v>
      </c>
      <c r="B39" s="145"/>
      <c r="C39" s="103" t="s">
        <v>125</v>
      </c>
      <c r="D39" s="98">
        <f>D40+D41</f>
        <v>97904.7</v>
      </c>
      <c r="E39" s="98">
        <f>E40+E41</f>
        <v>51292</v>
      </c>
      <c r="F39" s="98">
        <f>F40+F41</f>
        <v>66700.100000000006</v>
      </c>
      <c r="G39" s="140">
        <f t="shared" si="1"/>
        <v>0.68127577123468031</v>
      </c>
      <c r="H39" s="107">
        <f t="shared" si="2"/>
        <v>130.03996724635422</v>
      </c>
      <c r="I39" s="98">
        <f>I40+I41</f>
        <v>67862</v>
      </c>
      <c r="J39" s="107">
        <f t="shared" si="5"/>
        <v>101.74197639883597</v>
      </c>
      <c r="K39" s="98">
        <f>K40+K41</f>
        <v>65467</v>
      </c>
      <c r="L39" s="109">
        <f t="shared" si="3"/>
        <v>96.470778933718421</v>
      </c>
    </row>
    <row r="40" spans="1:12" ht="30" customHeight="1" x14ac:dyDescent="0.2">
      <c r="A40" s="144">
        <v>11401</v>
      </c>
      <c r="B40" s="145"/>
      <c r="C40" s="102" t="s">
        <v>126</v>
      </c>
      <c r="D40" s="99">
        <v>65514.1</v>
      </c>
      <c r="E40" s="99">
        <v>41792</v>
      </c>
      <c r="F40" s="99">
        <v>61400.1</v>
      </c>
      <c r="G40" s="140">
        <f t="shared" si="1"/>
        <v>0.93720435753524811</v>
      </c>
      <c r="H40" s="108">
        <f t="shared" si="2"/>
        <v>146.91830972434917</v>
      </c>
      <c r="I40" s="99">
        <v>62962</v>
      </c>
      <c r="J40" s="108">
        <f t="shared" si="5"/>
        <v>102.54380693191054</v>
      </c>
      <c r="K40" s="99">
        <v>60567</v>
      </c>
      <c r="L40" s="110">
        <f t="shared" si="3"/>
        <v>96.196118293573903</v>
      </c>
    </row>
    <row r="41" spans="1:12" ht="48" customHeight="1" x14ac:dyDescent="0.2">
      <c r="A41" s="144">
        <v>11406</v>
      </c>
      <c r="B41" s="145"/>
      <c r="C41" s="102" t="s">
        <v>127</v>
      </c>
      <c r="D41" s="99">
        <v>32390.6</v>
      </c>
      <c r="E41" s="99">
        <v>9500</v>
      </c>
      <c r="F41" s="99">
        <v>5300</v>
      </c>
      <c r="G41" s="141">
        <f t="shared" si="1"/>
        <v>0.16362771915308763</v>
      </c>
      <c r="H41" s="108">
        <f t="shared" si="2"/>
        <v>55.78947368421052</v>
      </c>
      <c r="I41" s="99">
        <v>4900</v>
      </c>
      <c r="J41" s="108">
        <f t="shared" si="5"/>
        <v>92.452830188679243</v>
      </c>
      <c r="K41" s="99">
        <v>4900</v>
      </c>
      <c r="L41" s="110">
        <f t="shared" si="3"/>
        <v>100</v>
      </c>
    </row>
    <row r="42" spans="1:12" ht="36" customHeight="1" x14ac:dyDescent="0.2">
      <c r="A42" s="144">
        <v>11600</v>
      </c>
      <c r="B42" s="145"/>
      <c r="C42" s="103" t="s">
        <v>128</v>
      </c>
      <c r="D42" s="98">
        <v>34482.300000000003</v>
      </c>
      <c r="E42" s="98">
        <v>11451.3</v>
      </c>
      <c r="F42" s="98">
        <v>10604.2</v>
      </c>
      <c r="G42" s="140">
        <f t="shared" si="1"/>
        <v>0.30752589009433823</v>
      </c>
      <c r="H42" s="107">
        <f t="shared" si="2"/>
        <v>92.602586605887552</v>
      </c>
      <c r="I42" s="98">
        <v>10522.6</v>
      </c>
      <c r="J42" s="107">
        <f t="shared" si="5"/>
        <v>99.230493578016251</v>
      </c>
      <c r="K42" s="98">
        <v>10522.5</v>
      </c>
      <c r="L42" s="109">
        <f t="shared" si="3"/>
        <v>99.999049664531583</v>
      </c>
    </row>
    <row r="43" spans="1:12" ht="32.25" customHeight="1" x14ac:dyDescent="0.2">
      <c r="A43" s="144">
        <v>11700</v>
      </c>
      <c r="B43" s="145"/>
      <c r="C43" s="103" t="s">
        <v>129</v>
      </c>
      <c r="D43" s="98">
        <v>1562.6</v>
      </c>
      <c r="E43" s="98">
        <v>1110</v>
      </c>
      <c r="F43" s="98">
        <v>60</v>
      </c>
      <c r="G43" s="140">
        <f t="shared" si="1"/>
        <v>3.8397542557276336E-2</v>
      </c>
      <c r="H43" s="107">
        <f t="shared" si="2"/>
        <v>5.4054054054054053</v>
      </c>
      <c r="I43" s="98">
        <v>60</v>
      </c>
      <c r="J43" s="107">
        <f t="shared" si="5"/>
        <v>100</v>
      </c>
      <c r="K43" s="98">
        <v>60</v>
      </c>
      <c r="L43" s="109">
        <f t="shared" si="3"/>
        <v>100</v>
      </c>
    </row>
    <row r="44" spans="1:12" ht="30" customHeight="1" x14ac:dyDescent="0.2">
      <c r="A44" s="144">
        <v>20000</v>
      </c>
      <c r="B44" s="145"/>
      <c r="C44" s="103" t="s">
        <v>130</v>
      </c>
      <c r="D44" s="98">
        <f>D45+D50+D51</f>
        <v>6265715.3000000007</v>
      </c>
      <c r="E44" s="98">
        <f>E45+E50+E51</f>
        <v>6238300.1000000006</v>
      </c>
      <c r="F44" s="98">
        <f>F45+F50+F51</f>
        <v>7295693</v>
      </c>
      <c r="G44" s="140">
        <f t="shared" si="1"/>
        <v>1.1643830992448698</v>
      </c>
      <c r="H44" s="107">
        <f t="shared" si="2"/>
        <v>116.95001655979966</v>
      </c>
      <c r="I44" s="98">
        <f>I45+I50+I51</f>
        <v>7705614.2000000002</v>
      </c>
      <c r="J44" s="107">
        <f t="shared" si="5"/>
        <v>105.61867392172341</v>
      </c>
      <c r="K44" s="98">
        <f>K45+K50+K51</f>
        <v>5588697</v>
      </c>
      <c r="L44" s="109">
        <f t="shared" si="3"/>
        <v>72.527599422249821</v>
      </c>
    </row>
    <row r="45" spans="1:12" ht="69.75" customHeight="1" x14ac:dyDescent="0.2">
      <c r="A45" s="144">
        <v>20200</v>
      </c>
      <c r="B45" s="145"/>
      <c r="C45" s="103" t="s">
        <v>131</v>
      </c>
      <c r="D45" s="98">
        <f>D46+D47+D48+D49</f>
        <v>6277151.4000000004</v>
      </c>
      <c r="E45" s="98">
        <f>E46+E47+E48+E49</f>
        <v>6238300.1000000006</v>
      </c>
      <c r="F45" s="98">
        <f>F46+F47+F48+F49</f>
        <v>7295693</v>
      </c>
      <c r="G45" s="140">
        <f t="shared" si="1"/>
        <v>1.1622617545914218</v>
      </c>
      <c r="H45" s="107">
        <f t="shared" si="2"/>
        <v>116.95001655979966</v>
      </c>
      <c r="I45" s="98">
        <f>I46+I47+I48+I49</f>
        <v>7705614.2000000002</v>
      </c>
      <c r="J45" s="107">
        <f t="shared" si="5"/>
        <v>105.61867392172341</v>
      </c>
      <c r="K45" s="98">
        <f>K46+K47+K48+K49</f>
        <v>5588697</v>
      </c>
      <c r="L45" s="109">
        <f t="shared" si="3"/>
        <v>72.527599422249821</v>
      </c>
    </row>
    <row r="46" spans="1:12" ht="16.5" customHeight="1" x14ac:dyDescent="0.2">
      <c r="A46" s="144">
        <v>20210</v>
      </c>
      <c r="B46" s="145"/>
      <c r="C46" s="104" t="s">
        <v>99</v>
      </c>
      <c r="D46" s="99">
        <v>97788.1</v>
      </c>
      <c r="E46" s="99">
        <v>26471.4</v>
      </c>
      <c r="F46" s="99">
        <v>168381.1</v>
      </c>
      <c r="G46" s="141">
        <f t="shared" si="1"/>
        <v>1.7218976542135496</v>
      </c>
      <c r="H46" s="108">
        <f t="shared" si="2"/>
        <v>636.08687111373024</v>
      </c>
      <c r="I46" s="99">
        <v>209212.2</v>
      </c>
      <c r="J46" s="108">
        <f t="shared" si="5"/>
        <v>124.24921799418105</v>
      </c>
      <c r="K46" s="99">
        <v>79440.100000000006</v>
      </c>
      <c r="L46" s="110">
        <f t="shared" si="3"/>
        <v>37.971064784940836</v>
      </c>
    </row>
    <row r="47" spans="1:12" ht="16.5" customHeight="1" x14ac:dyDescent="0.2">
      <c r="A47" s="144">
        <v>20220</v>
      </c>
      <c r="B47" s="145"/>
      <c r="C47" s="104" t="s">
        <v>100</v>
      </c>
      <c r="D47" s="99">
        <v>2283359.1</v>
      </c>
      <c r="E47" s="99">
        <v>2236135.2000000002</v>
      </c>
      <c r="F47" s="99">
        <v>2713331.4</v>
      </c>
      <c r="G47" s="141">
        <f t="shared" si="1"/>
        <v>1.1883069115147065</v>
      </c>
      <c r="H47" s="108">
        <f t="shared" si="2"/>
        <v>121.3402212889453</v>
      </c>
      <c r="I47" s="99">
        <v>2846111.9</v>
      </c>
      <c r="J47" s="108">
        <f t="shared" si="5"/>
        <v>104.89363370799454</v>
      </c>
      <c r="K47" s="99">
        <v>1264799.7</v>
      </c>
      <c r="L47" s="110">
        <f t="shared" si="3"/>
        <v>44.439563321456191</v>
      </c>
    </row>
    <row r="48" spans="1:12" ht="16.5" customHeight="1" x14ac:dyDescent="0.2">
      <c r="A48" s="144">
        <v>20230</v>
      </c>
      <c r="B48" s="145"/>
      <c r="C48" s="104" t="s">
        <v>101</v>
      </c>
      <c r="D48" s="99">
        <v>3800951.5</v>
      </c>
      <c r="E48" s="99">
        <v>3882195.1</v>
      </c>
      <c r="F48" s="99">
        <v>4314781.8</v>
      </c>
      <c r="G48" s="141">
        <f t="shared" si="1"/>
        <v>1.1351846504750192</v>
      </c>
      <c r="H48" s="108">
        <f t="shared" si="2"/>
        <v>111.1428377208554</v>
      </c>
      <c r="I48" s="99">
        <v>4551091.4000000004</v>
      </c>
      <c r="J48" s="108">
        <f t="shared" si="5"/>
        <v>105.47674508129241</v>
      </c>
      <c r="K48" s="99">
        <v>4145258.5</v>
      </c>
      <c r="L48" s="110">
        <f t="shared" si="3"/>
        <v>91.082734572195136</v>
      </c>
    </row>
    <row r="49" spans="1:12" ht="27.75" customHeight="1" x14ac:dyDescent="0.2">
      <c r="A49" s="144">
        <v>20240</v>
      </c>
      <c r="B49" s="145"/>
      <c r="C49" s="104" t="s">
        <v>102</v>
      </c>
      <c r="D49" s="99">
        <v>95052.7</v>
      </c>
      <c r="E49" s="99">
        <v>93498.4</v>
      </c>
      <c r="F49" s="99">
        <v>99198.7</v>
      </c>
      <c r="G49" s="141">
        <f t="shared" si="1"/>
        <v>1.0436179088021698</v>
      </c>
      <c r="H49" s="108">
        <f t="shared" si="2"/>
        <v>106.09668186835283</v>
      </c>
      <c r="I49" s="99">
        <v>99198.7</v>
      </c>
      <c r="J49" s="108">
        <f t="shared" si="5"/>
        <v>100</v>
      </c>
      <c r="K49" s="99">
        <v>99198.7</v>
      </c>
      <c r="L49" s="110">
        <f t="shared" si="3"/>
        <v>100</v>
      </c>
    </row>
    <row r="50" spans="1:12" ht="37.5" customHeight="1" x14ac:dyDescent="0.2">
      <c r="A50" s="144">
        <v>20700</v>
      </c>
      <c r="B50" s="145"/>
      <c r="C50" s="105" t="s">
        <v>132</v>
      </c>
      <c r="D50" s="100">
        <v>20000</v>
      </c>
      <c r="E50" s="100">
        <v>0</v>
      </c>
      <c r="F50" s="100">
        <v>0</v>
      </c>
      <c r="G50" s="141">
        <f t="shared" si="1"/>
        <v>0</v>
      </c>
      <c r="H50" s="108"/>
      <c r="I50" s="100">
        <v>0</v>
      </c>
      <c r="J50" s="108"/>
      <c r="K50" s="100">
        <v>0</v>
      </c>
      <c r="L50" s="110"/>
    </row>
    <row r="51" spans="1:12" ht="57" customHeight="1" x14ac:dyDescent="0.2">
      <c r="A51" s="144">
        <v>201900</v>
      </c>
      <c r="B51" s="145"/>
      <c r="C51" s="105" t="s">
        <v>133</v>
      </c>
      <c r="D51" s="100">
        <v>-31436.1</v>
      </c>
      <c r="E51" s="100">
        <v>0</v>
      </c>
      <c r="F51" s="100">
        <v>0</v>
      </c>
      <c r="G51" s="141">
        <f t="shared" si="1"/>
        <v>0</v>
      </c>
      <c r="H51" s="108"/>
      <c r="I51" s="100">
        <v>0</v>
      </c>
      <c r="J51" s="108"/>
      <c r="K51" s="100">
        <v>0</v>
      </c>
      <c r="L51" s="110"/>
    </row>
    <row r="52" spans="1:12" ht="16.5" customHeight="1" x14ac:dyDescent="0.2">
      <c r="A52" s="144"/>
      <c r="B52" s="145"/>
      <c r="C52" s="106" t="s">
        <v>134</v>
      </c>
      <c r="D52" s="107">
        <f>D12+D44</f>
        <v>11219533.800000001</v>
      </c>
      <c r="E52" s="107">
        <f>E12+E44</f>
        <v>11061611.6</v>
      </c>
      <c r="F52" s="107">
        <f>F12+F44</f>
        <v>12278724.9</v>
      </c>
      <c r="G52" s="140">
        <f t="shared" si="1"/>
        <v>1.094405981467786</v>
      </c>
      <c r="H52" s="107">
        <f>F52/E52*100</f>
        <v>111.0030377490383</v>
      </c>
      <c r="I52" s="107">
        <f>I12+I44</f>
        <v>12791550.199999999</v>
      </c>
      <c r="J52" s="107">
        <f>I52/F52*100</f>
        <v>104.17653546419953</v>
      </c>
      <c r="K52" s="107">
        <f>K12+K44</f>
        <v>10812713.900000002</v>
      </c>
      <c r="L52" s="109">
        <f>K52/I52*100</f>
        <v>84.530129116015999</v>
      </c>
    </row>
    <row r="53" spans="1:12" ht="16.5" customHeight="1" x14ac:dyDescent="0.2">
      <c r="A53" s="113"/>
      <c r="B53" s="113"/>
      <c r="C53" s="114" t="s">
        <v>135</v>
      </c>
      <c r="D53" s="115"/>
      <c r="E53" s="115"/>
      <c r="F53" s="115"/>
      <c r="G53" s="140"/>
      <c r="H53" s="115"/>
      <c r="I53" s="115"/>
      <c r="J53" s="115"/>
      <c r="K53" s="136"/>
      <c r="L53" s="136"/>
    </row>
    <row r="54" spans="1:12" ht="25.15" customHeight="1" x14ac:dyDescent="0.2">
      <c r="A54" s="116">
        <v>1</v>
      </c>
      <c r="B54" s="116" t="s">
        <v>3</v>
      </c>
      <c r="C54" s="117" t="s">
        <v>53</v>
      </c>
      <c r="D54" s="118">
        <f>'в рублях'!G11/1000</f>
        <v>941564.39614999993</v>
      </c>
      <c r="E54" s="118">
        <f>'в рублях'!H11/1000</f>
        <v>1142085.1315900001</v>
      </c>
      <c r="F54" s="118">
        <f>'в рублях'!I11/1000</f>
        <v>1184420.0391300002</v>
      </c>
      <c r="G54" s="141">
        <f t="shared" si="1"/>
        <v>1.2579278103261151</v>
      </c>
      <c r="H54" s="118">
        <f>F54/E54*100</f>
        <v>103.70680839536557</v>
      </c>
      <c r="I54" s="118">
        <f>'в рублях'!J11/1000</f>
        <v>1245324.1881300001</v>
      </c>
      <c r="J54" s="118">
        <f>I54/F54*100</f>
        <v>105.14210727511299</v>
      </c>
      <c r="K54" s="137">
        <f>'в рублях'!K11/1000</f>
        <v>1390243.0271300001</v>
      </c>
      <c r="L54" s="137">
        <f>K54/I54*100</f>
        <v>111.63703719732712</v>
      </c>
    </row>
    <row r="55" spans="1:12" ht="79.150000000000006" customHeight="1" x14ac:dyDescent="0.2">
      <c r="A55" s="119">
        <v>1</v>
      </c>
      <c r="B55" s="120">
        <v>2</v>
      </c>
      <c r="C55" s="121" t="s">
        <v>52</v>
      </c>
      <c r="D55" s="115">
        <f>'в рублях'!G12/1000</f>
        <v>9279.4763800000001</v>
      </c>
      <c r="E55" s="115">
        <f>'в рублях'!H12/1000</f>
        <v>5977.5860000000002</v>
      </c>
      <c r="F55" s="115">
        <f>'в рублях'!I12/1000</f>
        <v>6279.9520000000002</v>
      </c>
      <c r="G55" s="141">
        <f t="shared" si="1"/>
        <v>0.6767571512477949</v>
      </c>
      <c r="H55" s="115">
        <f>F55/E55*100</f>
        <v>105.05832956648386</v>
      </c>
      <c r="I55" s="115">
        <f>'в рублях'!J12/1000</f>
        <v>6279.9520000000002</v>
      </c>
      <c r="J55" s="115">
        <f>I55/F55*100</f>
        <v>100</v>
      </c>
      <c r="K55" s="136">
        <f>'в рублях'!K12/1000</f>
        <v>6279.9520000000002</v>
      </c>
      <c r="L55" s="136">
        <f t="shared" ref="L55:L110" si="6">K55/I55*100</f>
        <v>100</v>
      </c>
    </row>
    <row r="56" spans="1:12" ht="88.15" customHeight="1" x14ac:dyDescent="0.2">
      <c r="A56" s="122">
        <v>1</v>
      </c>
      <c r="B56" s="123">
        <v>3</v>
      </c>
      <c r="C56" s="124" t="s">
        <v>51</v>
      </c>
      <c r="D56" s="115">
        <f>'в рублях'!G13/1000</f>
        <v>29683.561440000001</v>
      </c>
      <c r="E56" s="115">
        <f>'в рублях'!H13/1000</f>
        <v>28966.948</v>
      </c>
      <c r="F56" s="115">
        <f>'в рублях'!I13/1000</f>
        <v>30681.864000000001</v>
      </c>
      <c r="G56" s="141">
        <f t="shared" si="1"/>
        <v>1.0336314953991586</v>
      </c>
      <c r="H56" s="115">
        <f t="shared" ref="H56:H110" si="7">F56/E56*100</f>
        <v>105.92025090113049</v>
      </c>
      <c r="I56" s="115">
        <f>'в рублях'!J13/1000</f>
        <v>30652.739000000001</v>
      </c>
      <c r="J56" s="115">
        <f t="shared" ref="J56:J110" si="8">I56/F56*100</f>
        <v>99.905074215829913</v>
      </c>
      <c r="K56" s="136">
        <f>'в рублях'!K13/1000</f>
        <v>30652.739000000001</v>
      </c>
      <c r="L56" s="136">
        <f t="shared" si="6"/>
        <v>100</v>
      </c>
    </row>
    <row r="57" spans="1:12" ht="108" customHeight="1" x14ac:dyDescent="0.2">
      <c r="A57" s="122">
        <v>1</v>
      </c>
      <c r="B57" s="123">
        <v>4</v>
      </c>
      <c r="C57" s="124" t="s">
        <v>50</v>
      </c>
      <c r="D57" s="115">
        <f>'в рублях'!G14/1000</f>
        <v>270226.28476000001</v>
      </c>
      <c r="E57" s="115">
        <f>'в рублях'!H14/1000</f>
        <v>250584.86512999999</v>
      </c>
      <c r="F57" s="115">
        <f>'в рублях'!I14/1000</f>
        <v>292471.89299999998</v>
      </c>
      <c r="G57" s="141">
        <f t="shared" si="1"/>
        <v>1.082322148120259</v>
      </c>
      <c r="H57" s="115">
        <f t="shared" si="7"/>
        <v>116.71570541511738</v>
      </c>
      <c r="I57" s="115">
        <f>'в рублях'!J14/1000</f>
        <v>292471.89299999998</v>
      </c>
      <c r="J57" s="115">
        <f t="shared" si="8"/>
        <v>100</v>
      </c>
      <c r="K57" s="136">
        <f>'в рублях'!K14/1000</f>
        <v>292471.89299999998</v>
      </c>
      <c r="L57" s="136">
        <f t="shared" si="6"/>
        <v>100</v>
      </c>
    </row>
    <row r="58" spans="1:12" ht="22.15" customHeight="1" x14ac:dyDescent="0.2">
      <c r="A58" s="122">
        <v>1</v>
      </c>
      <c r="B58" s="123">
        <v>5</v>
      </c>
      <c r="C58" s="124" t="s">
        <v>49</v>
      </c>
      <c r="D58" s="115">
        <f>'в рублях'!G15/1000</f>
        <v>18.899999999999999</v>
      </c>
      <c r="E58" s="115">
        <f>'в рублях'!H15/1000</f>
        <v>8.1</v>
      </c>
      <c r="F58" s="115">
        <f>'в рублях'!I15/1000</f>
        <v>1.6</v>
      </c>
      <c r="G58" s="141">
        <f t="shared" si="1"/>
        <v>8.4656084656084665E-2</v>
      </c>
      <c r="H58" s="115">
        <f t="shared" si="7"/>
        <v>19.753086419753089</v>
      </c>
      <c r="I58" s="115">
        <f>'в рублях'!J15/1000</f>
        <v>21.5</v>
      </c>
      <c r="J58" s="115">
        <f t="shared" si="8"/>
        <v>1343.75</v>
      </c>
      <c r="K58" s="136">
        <f>'в рублях'!K15/1000</f>
        <v>0.7</v>
      </c>
      <c r="L58" s="136">
        <f t="shared" si="6"/>
        <v>3.2558139534883721</v>
      </c>
    </row>
    <row r="59" spans="1:12" ht="77.45" customHeight="1" x14ac:dyDescent="0.2">
      <c r="A59" s="122">
        <v>1</v>
      </c>
      <c r="B59" s="123">
        <v>6</v>
      </c>
      <c r="C59" s="124" t="s">
        <v>48</v>
      </c>
      <c r="D59" s="115">
        <f>'в рублях'!G16/1000</f>
        <v>76793.270659999995</v>
      </c>
      <c r="E59" s="115">
        <f>'в рублях'!H16/1000</f>
        <v>76145.666549999994</v>
      </c>
      <c r="F59" s="115">
        <f>'в рублях'!I16/1000</f>
        <v>89696.05</v>
      </c>
      <c r="G59" s="141">
        <f t="shared" si="1"/>
        <v>1.1680196614769371</v>
      </c>
      <c r="H59" s="115">
        <f t="shared" si="7"/>
        <v>117.79534419217717</v>
      </c>
      <c r="I59" s="115">
        <f>'в рублях'!J16/1000</f>
        <v>89696.05</v>
      </c>
      <c r="J59" s="115">
        <f t="shared" si="8"/>
        <v>100</v>
      </c>
      <c r="K59" s="136">
        <f>'в рублях'!K16/1000</f>
        <v>89696.05</v>
      </c>
      <c r="L59" s="136">
        <f t="shared" si="6"/>
        <v>100</v>
      </c>
    </row>
    <row r="60" spans="1:12" ht="36" customHeight="1" x14ac:dyDescent="0.2">
      <c r="A60" s="122">
        <v>1</v>
      </c>
      <c r="B60" s="123">
        <v>7</v>
      </c>
      <c r="C60" s="124" t="s">
        <v>69</v>
      </c>
      <c r="D60" s="115">
        <f>'в рублях'!G17/1000</f>
        <v>11500</v>
      </c>
      <c r="E60" s="115">
        <f>'в рублях'!H17/1000</f>
        <v>0</v>
      </c>
      <c r="F60" s="115">
        <f>'в рублях'!I17/1000</f>
        <v>0</v>
      </c>
      <c r="G60" s="141">
        <f t="shared" si="1"/>
        <v>0</v>
      </c>
      <c r="H60" s="115"/>
      <c r="I60" s="115">
        <f>'в рублях'!J17/1000</f>
        <v>0</v>
      </c>
      <c r="J60" s="115"/>
      <c r="K60" s="136">
        <f>'в рублях'!K17/1000</f>
        <v>0</v>
      </c>
      <c r="L60" s="136"/>
    </row>
    <row r="61" spans="1:12" ht="21.6" customHeight="1" x14ac:dyDescent="0.2">
      <c r="A61" s="122">
        <v>1</v>
      </c>
      <c r="B61" s="123">
        <v>11</v>
      </c>
      <c r="C61" s="124" t="s">
        <v>47</v>
      </c>
      <c r="D61" s="115">
        <f>'в рублях'!G18/1000</f>
        <v>0</v>
      </c>
      <c r="E61" s="115">
        <f>'в рублях'!H18/1000</f>
        <v>234000</v>
      </c>
      <c r="F61" s="115">
        <f>'в рублях'!I18/1000</f>
        <v>269549.42300000001</v>
      </c>
      <c r="G61" s="140"/>
      <c r="H61" s="115">
        <f t="shared" si="7"/>
        <v>115.19206111111112</v>
      </c>
      <c r="I61" s="115">
        <f>'в рублях'!J18/1000</f>
        <v>314178.40100000001</v>
      </c>
      <c r="J61" s="115">
        <f t="shared" si="8"/>
        <v>116.55688129593955</v>
      </c>
      <c r="K61" s="136">
        <f>'в рублях'!K18/1000</f>
        <v>493349.64600000001</v>
      </c>
      <c r="L61" s="136">
        <f t="shared" si="6"/>
        <v>157.028504960785</v>
      </c>
    </row>
    <row r="62" spans="1:12" ht="27.6" customHeight="1" x14ac:dyDescent="0.2">
      <c r="A62" s="125">
        <v>1</v>
      </c>
      <c r="B62" s="126">
        <v>13</v>
      </c>
      <c r="C62" s="127" t="s">
        <v>46</v>
      </c>
      <c r="D62" s="115">
        <f>'в рублях'!G19/1000</f>
        <v>544062.90290999995</v>
      </c>
      <c r="E62" s="115">
        <f>'в рублях'!H19/1000</f>
        <v>546401.96590999991</v>
      </c>
      <c r="F62" s="115">
        <f>'в рублях'!I19/1000</f>
        <v>495739.25712999998</v>
      </c>
      <c r="G62" s="141">
        <f t="shared" si="1"/>
        <v>0.91118003906986877</v>
      </c>
      <c r="H62" s="115">
        <f t="shared" si="7"/>
        <v>90.727941709429203</v>
      </c>
      <c r="I62" s="115">
        <f>'в рублях'!J19/1000</f>
        <v>512023.65312999999</v>
      </c>
      <c r="J62" s="115">
        <f t="shared" si="8"/>
        <v>103.28487118294318</v>
      </c>
      <c r="K62" s="136">
        <f>'в рублях'!K19/1000</f>
        <v>477792.04713000002</v>
      </c>
      <c r="L62" s="136">
        <f t="shared" si="6"/>
        <v>93.314448309029828</v>
      </c>
    </row>
    <row r="63" spans="1:12" ht="42" customHeight="1" x14ac:dyDescent="0.2">
      <c r="A63" s="116">
        <v>3</v>
      </c>
      <c r="B63" s="116" t="s">
        <v>3</v>
      </c>
      <c r="C63" s="117" t="s">
        <v>45</v>
      </c>
      <c r="D63" s="118">
        <f>'в рублях'!G20/1000</f>
        <v>164819.25062999999</v>
      </c>
      <c r="E63" s="118">
        <f>'в рублях'!H20/1000</f>
        <v>171543.04345</v>
      </c>
      <c r="F63" s="118">
        <f>'в рублях'!I20/1000</f>
        <v>183578.83956999998</v>
      </c>
      <c r="G63" s="140">
        <f t="shared" si="1"/>
        <v>1.1138191617077127</v>
      </c>
      <c r="H63" s="118">
        <f t="shared" si="7"/>
        <v>107.01619598086943</v>
      </c>
      <c r="I63" s="118">
        <f>'в рублях'!J20/1000</f>
        <v>187249.63957</v>
      </c>
      <c r="J63" s="118">
        <f t="shared" si="8"/>
        <v>101.99957686223433</v>
      </c>
      <c r="K63" s="137">
        <f>'в рублях'!K20/1000</f>
        <v>184366.63957</v>
      </c>
      <c r="L63" s="137">
        <f t="shared" si="6"/>
        <v>98.460344165884365</v>
      </c>
    </row>
    <row r="64" spans="1:12" ht="16.5" customHeight="1" x14ac:dyDescent="0.2">
      <c r="A64" s="119">
        <v>3</v>
      </c>
      <c r="B64" s="120">
        <v>4</v>
      </c>
      <c r="C64" s="121" t="s">
        <v>44</v>
      </c>
      <c r="D64" s="115">
        <f>'в рублях'!G21/1000</f>
        <v>10564.7</v>
      </c>
      <c r="E64" s="115">
        <f>'в рублях'!H21/1000</f>
        <v>10290.1</v>
      </c>
      <c r="F64" s="115">
        <f>'в рублях'!I21/1000</f>
        <v>11010.6</v>
      </c>
      <c r="G64" s="141">
        <f t="shared" si="1"/>
        <v>1.0422065936562326</v>
      </c>
      <c r="H64" s="115">
        <f t="shared" si="7"/>
        <v>107.0018755891585</v>
      </c>
      <c r="I64" s="115">
        <f>'в рублях'!J21/1000</f>
        <v>14670.6</v>
      </c>
      <c r="J64" s="115">
        <f t="shared" si="8"/>
        <v>133.24069532995478</v>
      </c>
      <c r="K64" s="136">
        <f>'в рублях'!K21/1000</f>
        <v>11797.6</v>
      </c>
      <c r="L64" s="136">
        <f t="shared" si="6"/>
        <v>80.416615544013197</v>
      </c>
    </row>
    <row r="65" spans="1:12" ht="69.599999999999994" customHeight="1" x14ac:dyDescent="0.2">
      <c r="A65" s="122">
        <v>3</v>
      </c>
      <c r="B65" s="123">
        <v>9</v>
      </c>
      <c r="C65" s="124" t="s">
        <v>43</v>
      </c>
      <c r="D65" s="115">
        <f>'в рублях'!G22/1000</f>
        <v>138361.58891999998</v>
      </c>
      <c r="E65" s="115">
        <f>'в рублях'!H22/1000</f>
        <v>149372.30081000002</v>
      </c>
      <c r="F65" s="115">
        <f>'в рублях'!I22/1000</f>
        <v>25992.18204</v>
      </c>
      <c r="G65" s="141">
        <f t="shared" si="1"/>
        <v>0.18785692071683679</v>
      </c>
      <c r="H65" s="115">
        <f t="shared" si="7"/>
        <v>17.400938392896403</v>
      </c>
      <c r="I65" s="115">
        <f>'в рублях'!J22/1000</f>
        <v>25992.18204</v>
      </c>
      <c r="J65" s="115">
        <f t="shared" si="8"/>
        <v>100</v>
      </c>
      <c r="K65" s="136">
        <f>'в рублях'!K22/1000</f>
        <v>25992.18204</v>
      </c>
      <c r="L65" s="136">
        <f t="shared" si="6"/>
        <v>100</v>
      </c>
    </row>
    <row r="66" spans="1:12" ht="69.599999999999994" customHeight="1" x14ac:dyDescent="0.2">
      <c r="A66" s="125">
        <v>3</v>
      </c>
      <c r="B66" s="126">
        <v>10</v>
      </c>
      <c r="C66" s="127" t="s">
        <v>73</v>
      </c>
      <c r="D66" s="115">
        <f>'в рублях'!G23/1000</f>
        <v>308</v>
      </c>
      <c r="E66" s="115">
        <f>'в рублях'!H23/1000</f>
        <v>0</v>
      </c>
      <c r="F66" s="115">
        <v>0</v>
      </c>
      <c r="G66" s="141">
        <f t="shared" si="1"/>
        <v>0</v>
      </c>
      <c r="H66" s="115"/>
      <c r="I66" s="115">
        <v>0</v>
      </c>
      <c r="J66" s="115"/>
      <c r="K66" s="136">
        <v>0</v>
      </c>
      <c r="L66" s="136"/>
    </row>
    <row r="67" spans="1:12" ht="62.45" customHeight="1" x14ac:dyDescent="0.2">
      <c r="A67" s="125">
        <v>3</v>
      </c>
      <c r="B67" s="126">
        <v>14</v>
      </c>
      <c r="C67" s="127" t="s">
        <v>42</v>
      </c>
      <c r="D67" s="115">
        <f>'в рублях'!G24/1000</f>
        <v>15584.961710000001</v>
      </c>
      <c r="E67" s="115">
        <f>'в рублях'!H24/1000</f>
        <v>11880.64264</v>
      </c>
      <c r="F67" s="115">
        <f>'в рублях'!I24/1000</f>
        <v>7856.64264</v>
      </c>
      <c r="G67" s="141">
        <f t="shared" si="1"/>
        <v>0.50411690360194017</v>
      </c>
      <c r="H67" s="115">
        <f t="shared" si="7"/>
        <v>66.129778313069437</v>
      </c>
      <c r="I67" s="115">
        <f>'в рублях'!J24/1000</f>
        <v>7867.4426399999993</v>
      </c>
      <c r="J67" s="115">
        <f t="shared" si="8"/>
        <v>100.13746329691786</v>
      </c>
      <c r="K67" s="136">
        <f>'в рублях'!K24/1000</f>
        <v>7857.4426399999993</v>
      </c>
      <c r="L67" s="136">
        <f t="shared" si="6"/>
        <v>99.872893893764697</v>
      </c>
    </row>
    <row r="68" spans="1:12" ht="29.45" customHeight="1" x14ac:dyDescent="0.2">
      <c r="A68" s="116">
        <v>4</v>
      </c>
      <c r="B68" s="116" t="s">
        <v>3</v>
      </c>
      <c r="C68" s="117" t="s">
        <v>41</v>
      </c>
      <c r="D68" s="118">
        <f>'в рублях'!G25/1000</f>
        <v>1591511.3563200003</v>
      </c>
      <c r="E68" s="118">
        <f>'в рублях'!H25/1000</f>
        <v>1185353.3294899999</v>
      </c>
      <c r="F68" s="118">
        <f>'в рублях'!I25/1000</f>
        <v>1389770.48808</v>
      </c>
      <c r="G68" s="140">
        <f t="shared" si="1"/>
        <v>0.87323944159187217</v>
      </c>
      <c r="H68" s="118">
        <f t="shared" si="7"/>
        <v>117.24525114194861</v>
      </c>
      <c r="I68" s="118">
        <f>'в рублях'!J25/1000</f>
        <v>1460482.5940399999</v>
      </c>
      <c r="J68" s="118">
        <f t="shared" si="8"/>
        <v>105.08804198725576</v>
      </c>
      <c r="K68" s="137">
        <f>'в рублях'!K25/1000</f>
        <v>1431482.3941600001</v>
      </c>
      <c r="L68" s="137">
        <f t="shared" si="6"/>
        <v>98.014341287027662</v>
      </c>
    </row>
    <row r="69" spans="1:12" ht="18.600000000000001" customHeight="1" x14ac:dyDescent="0.2">
      <c r="A69" s="119">
        <v>4</v>
      </c>
      <c r="B69" s="120">
        <v>1</v>
      </c>
      <c r="C69" s="121" t="s">
        <v>40</v>
      </c>
      <c r="D69" s="115">
        <f>'в рублях'!G26/1000</f>
        <v>7349.1528899999994</v>
      </c>
      <c r="E69" s="115">
        <f>'в рублях'!H26/1000</f>
        <v>5779.2</v>
      </c>
      <c r="F69" s="115">
        <f>'в рублях'!I26/1000</f>
        <v>11726.2641</v>
      </c>
      <c r="G69" s="141">
        <f t="shared" si="1"/>
        <v>1.5955939787231725</v>
      </c>
      <c r="H69" s="115">
        <f t="shared" si="7"/>
        <v>202.90462520764117</v>
      </c>
      <c r="I69" s="115">
        <f>'в рублях'!J26/1000</f>
        <v>11726.2641</v>
      </c>
      <c r="J69" s="115">
        <f t="shared" si="8"/>
        <v>100</v>
      </c>
      <c r="K69" s="136">
        <f>'в рублях'!K26/1000</f>
        <v>11726.2641</v>
      </c>
      <c r="L69" s="136">
        <f t="shared" si="6"/>
        <v>100</v>
      </c>
    </row>
    <row r="70" spans="1:12" ht="16.5" customHeight="1" x14ac:dyDescent="0.2">
      <c r="A70" s="122">
        <v>4</v>
      </c>
      <c r="B70" s="123">
        <v>5</v>
      </c>
      <c r="C70" s="124" t="s">
        <v>39</v>
      </c>
      <c r="D70" s="115">
        <f>'в рублях'!G27/1000</f>
        <v>23577.466800000002</v>
      </c>
      <c r="E70" s="115">
        <f>'в рублях'!H27/1000</f>
        <v>16605.400000000001</v>
      </c>
      <c r="F70" s="115">
        <f>'в рублях'!I27/1000</f>
        <v>16712.5</v>
      </c>
      <c r="G70" s="141">
        <f t="shared" si="1"/>
        <v>0.70883357155230942</v>
      </c>
      <c r="H70" s="115">
        <f t="shared" si="7"/>
        <v>100.64497091307646</v>
      </c>
      <c r="I70" s="115">
        <f>'в рублях'!J27/1000</f>
        <v>16260.9</v>
      </c>
      <c r="J70" s="115">
        <f t="shared" si="8"/>
        <v>97.297830964846668</v>
      </c>
      <c r="K70" s="136">
        <f>'в рублях'!K27/1000</f>
        <v>16252</v>
      </c>
      <c r="L70" s="136">
        <f t="shared" si="6"/>
        <v>99.945267482119689</v>
      </c>
    </row>
    <row r="71" spans="1:12" ht="16.5" customHeight="1" x14ac:dyDescent="0.2">
      <c r="A71" s="122">
        <v>4</v>
      </c>
      <c r="B71" s="123">
        <v>8</v>
      </c>
      <c r="C71" s="124" t="s">
        <v>38</v>
      </c>
      <c r="D71" s="115">
        <f>'в рублях'!G28/1000</f>
        <v>274032.79105</v>
      </c>
      <c r="E71" s="115">
        <f>'в рублях'!H28/1000</f>
        <v>193038.0546</v>
      </c>
      <c r="F71" s="115">
        <f>'в рублях'!I28/1000</f>
        <v>208479.024</v>
      </c>
      <c r="G71" s="141">
        <f t="shared" si="1"/>
        <v>0.76078130358479956</v>
      </c>
      <c r="H71" s="115">
        <f t="shared" si="7"/>
        <v>107.99892509898928</v>
      </c>
      <c r="I71" s="115">
        <f>'в рублях'!J28/1000</f>
        <v>192534.024</v>
      </c>
      <c r="J71" s="115">
        <f t="shared" si="8"/>
        <v>92.351748538500445</v>
      </c>
      <c r="K71" s="136">
        <f>'в рублях'!K28/1000</f>
        <v>192534.024</v>
      </c>
      <c r="L71" s="136">
        <f t="shared" si="6"/>
        <v>100</v>
      </c>
    </row>
    <row r="72" spans="1:12" ht="16.5" customHeight="1" x14ac:dyDescent="0.2">
      <c r="A72" s="122">
        <v>4</v>
      </c>
      <c r="B72" s="123">
        <v>9</v>
      </c>
      <c r="C72" s="124" t="s">
        <v>37</v>
      </c>
      <c r="D72" s="115">
        <f>'в рублях'!G29/1000</f>
        <v>905731.59115999995</v>
      </c>
      <c r="E72" s="115">
        <f>'в рублях'!H29/1000</f>
        <v>652885.39591999992</v>
      </c>
      <c r="F72" s="115">
        <f>'в рублях'!I29/1000</f>
        <v>820250.88600000006</v>
      </c>
      <c r="G72" s="141">
        <f t="shared" si="1"/>
        <v>0.90562247580376221</v>
      </c>
      <c r="H72" s="115">
        <f t="shared" si="7"/>
        <v>125.63474250242044</v>
      </c>
      <c r="I72" s="115">
        <f>'в рублях'!J29/1000</f>
        <v>915489.63398000004</v>
      </c>
      <c r="J72" s="115">
        <f t="shared" si="8"/>
        <v>111.61092899813094</v>
      </c>
      <c r="K72" s="136">
        <f>'в рублях'!K29/1000</f>
        <v>886178.11815999995</v>
      </c>
      <c r="L72" s="136">
        <f t="shared" si="6"/>
        <v>96.798268955534624</v>
      </c>
    </row>
    <row r="73" spans="1:12" ht="16.5" customHeight="1" x14ac:dyDescent="0.2">
      <c r="A73" s="122">
        <v>4</v>
      </c>
      <c r="B73" s="123">
        <v>10</v>
      </c>
      <c r="C73" s="124" t="s">
        <v>36</v>
      </c>
      <c r="D73" s="115">
        <f>'в рублях'!G30/1000</f>
        <v>46563.739939999999</v>
      </c>
      <c r="E73" s="115">
        <f>'в рублях'!H30/1000</f>
        <v>27295.88308</v>
      </c>
      <c r="F73" s="115">
        <f>'в рублях'!I30/1000</f>
        <v>9009.1967499999992</v>
      </c>
      <c r="G73" s="141">
        <f t="shared" si="1"/>
        <v>0.19348095238073351</v>
      </c>
      <c r="H73" s="115">
        <f t="shared" si="7"/>
        <v>33.005698051956919</v>
      </c>
      <c r="I73" s="115">
        <f>'в рублях'!J30/1000</f>
        <v>9101.9807300000011</v>
      </c>
      <c r="J73" s="115">
        <f t="shared" si="8"/>
        <v>101.02988071605832</v>
      </c>
      <c r="K73" s="136">
        <f>'в рублях'!K30/1000</f>
        <v>9656.1966699999994</v>
      </c>
      <c r="L73" s="136">
        <f t="shared" si="6"/>
        <v>106.08895971591448</v>
      </c>
    </row>
    <row r="74" spans="1:12" ht="16.5" customHeight="1" x14ac:dyDescent="0.2">
      <c r="A74" s="125">
        <v>4</v>
      </c>
      <c r="B74" s="126">
        <v>12</v>
      </c>
      <c r="C74" s="127" t="s">
        <v>35</v>
      </c>
      <c r="D74" s="115">
        <f>'в рублях'!G31/1000</f>
        <v>334256.61448000005</v>
      </c>
      <c r="E74" s="115">
        <f>'в рублях'!H31/1000</f>
        <v>289749.39588999999</v>
      </c>
      <c r="F74" s="115">
        <f>'в рублях'!I31/1000</f>
        <v>323592.61723000003</v>
      </c>
      <c r="G74" s="141">
        <f t="shared" si="1"/>
        <v>0.96809637629283751</v>
      </c>
      <c r="H74" s="115">
        <f t="shared" si="7"/>
        <v>111.68016976741109</v>
      </c>
      <c r="I74" s="115">
        <f>'в рублях'!J31/1000</f>
        <v>315369.79123000003</v>
      </c>
      <c r="J74" s="115">
        <f t="shared" si="8"/>
        <v>97.458895672469723</v>
      </c>
      <c r="K74" s="136">
        <f>'в рублях'!K31/1000</f>
        <v>315135.79123000003</v>
      </c>
      <c r="L74" s="136">
        <f t="shared" si="6"/>
        <v>99.925801390460592</v>
      </c>
    </row>
    <row r="75" spans="1:12" ht="26.45" customHeight="1" x14ac:dyDescent="0.2">
      <c r="A75" s="116">
        <v>5</v>
      </c>
      <c r="B75" s="116" t="s">
        <v>3</v>
      </c>
      <c r="C75" s="117" t="s">
        <v>34</v>
      </c>
      <c r="D75" s="118">
        <f>'в рублях'!G32/1000</f>
        <v>1082719.0842899999</v>
      </c>
      <c r="E75" s="118">
        <f>'в рублях'!H32/1000</f>
        <v>785536.80981999997</v>
      </c>
      <c r="F75" s="118">
        <f>'в рублях'!I32/1000</f>
        <v>875290.82305000001</v>
      </c>
      <c r="G75" s="140">
        <f t="shared" si="1"/>
        <v>0.80841913267279075</v>
      </c>
      <c r="H75" s="118">
        <f t="shared" si="7"/>
        <v>111.42581889326951</v>
      </c>
      <c r="I75" s="118">
        <f>'в рублях'!J32/1000</f>
        <v>890845.05568999995</v>
      </c>
      <c r="J75" s="118">
        <f t="shared" si="8"/>
        <v>101.7770359554097</v>
      </c>
      <c r="K75" s="137">
        <f>'в рублях'!K32/1000</f>
        <v>939034.95207999996</v>
      </c>
      <c r="L75" s="137">
        <f t="shared" si="6"/>
        <v>105.40945881466163</v>
      </c>
    </row>
    <row r="76" spans="1:12" ht="16.5" customHeight="1" x14ac:dyDescent="0.2">
      <c r="A76" s="119">
        <v>5</v>
      </c>
      <c r="B76" s="120">
        <v>1</v>
      </c>
      <c r="C76" s="121" t="s">
        <v>33</v>
      </c>
      <c r="D76" s="115">
        <f>'в рублях'!G33/1000</f>
        <v>122194.34356000001</v>
      </c>
      <c r="E76" s="115">
        <f>'в рублях'!H33/1000</f>
        <v>76545.923269999999</v>
      </c>
      <c r="F76" s="115">
        <f>'в рублях'!I33/1000</f>
        <v>146755.31596000001</v>
      </c>
      <c r="G76" s="141">
        <f t="shared" si="1"/>
        <v>1.2009992581034656</v>
      </c>
      <c r="H76" s="115">
        <f t="shared" si="7"/>
        <v>191.72192285453374</v>
      </c>
      <c r="I76" s="115">
        <f>'в рублях'!J33/1000</f>
        <v>179347.05752999999</v>
      </c>
      <c r="J76" s="115">
        <f t="shared" si="8"/>
        <v>122.20821873252159</v>
      </c>
      <c r="K76" s="136">
        <f>'в рублях'!K33/1000</f>
        <v>183893.57438999999</v>
      </c>
      <c r="L76" s="136">
        <f t="shared" si="6"/>
        <v>102.53503844591346</v>
      </c>
    </row>
    <row r="77" spans="1:12" ht="16.5" customHeight="1" x14ac:dyDescent="0.2">
      <c r="A77" s="122">
        <v>5</v>
      </c>
      <c r="B77" s="123">
        <v>2</v>
      </c>
      <c r="C77" s="124" t="s">
        <v>32</v>
      </c>
      <c r="D77" s="115">
        <f>'в рублях'!G34/1000</f>
        <v>154314.65866999998</v>
      </c>
      <c r="E77" s="115">
        <f>'в рублях'!H34/1000</f>
        <v>102195.21332</v>
      </c>
      <c r="F77" s="115">
        <f>'в рублях'!I34/1000</f>
        <v>69182.370999999999</v>
      </c>
      <c r="G77" s="141">
        <f t="shared" ref="G77:G115" si="9">F77/D77</f>
        <v>0.44832015050459761</v>
      </c>
      <c r="H77" s="115">
        <f t="shared" si="7"/>
        <v>67.696292959800246</v>
      </c>
      <c r="I77" s="115">
        <f>'в рублях'!J34/1000</f>
        <v>73800.346000000005</v>
      </c>
      <c r="J77" s="115">
        <f t="shared" si="8"/>
        <v>106.67507478169549</v>
      </c>
      <c r="K77" s="136">
        <f>'в рублях'!K34/1000</f>
        <v>75414.895999999993</v>
      </c>
      <c r="L77" s="136">
        <f t="shared" si="6"/>
        <v>102.1877268705488</v>
      </c>
    </row>
    <row r="78" spans="1:12" ht="16.5" customHeight="1" x14ac:dyDescent="0.2">
      <c r="A78" s="122">
        <v>5</v>
      </c>
      <c r="B78" s="123">
        <v>3</v>
      </c>
      <c r="C78" s="124" t="s">
        <v>31</v>
      </c>
      <c r="D78" s="115">
        <f>'в рублях'!G35/1000</f>
        <v>718306.60090999992</v>
      </c>
      <c r="E78" s="115">
        <f>'в рублях'!H35/1000</f>
        <v>545442.77876000002</v>
      </c>
      <c r="F78" s="115">
        <f>'в рублях'!I35/1000</f>
        <v>596292.76165999996</v>
      </c>
      <c r="G78" s="141">
        <f t="shared" si="9"/>
        <v>0.83013682584090909</v>
      </c>
      <c r="H78" s="115">
        <f t="shared" si="7"/>
        <v>109.32269797678896</v>
      </c>
      <c r="I78" s="115">
        <f>'в рублях'!J35/1000</f>
        <v>574637.27772999997</v>
      </c>
      <c r="J78" s="115">
        <f t="shared" si="8"/>
        <v>96.368313465735525</v>
      </c>
      <c r="K78" s="136">
        <f>'в рублях'!K35/1000</f>
        <v>616666.10725999996</v>
      </c>
      <c r="L78" s="136">
        <f t="shared" si="6"/>
        <v>107.31397546919115</v>
      </c>
    </row>
    <row r="79" spans="1:12" ht="36" customHeight="1" x14ac:dyDescent="0.2">
      <c r="A79" s="125">
        <v>5</v>
      </c>
      <c r="B79" s="126">
        <v>5</v>
      </c>
      <c r="C79" s="127" t="s">
        <v>30</v>
      </c>
      <c r="D79" s="115">
        <f>'в рублях'!G36/1000</f>
        <v>87903.481150000007</v>
      </c>
      <c r="E79" s="115">
        <f>'в рублях'!H36/1000</f>
        <v>61352.894469999999</v>
      </c>
      <c r="F79" s="115">
        <f>'в рублях'!I36/1000</f>
        <v>63060.374429999996</v>
      </c>
      <c r="G79" s="141">
        <f t="shared" si="9"/>
        <v>0.7173819922147644</v>
      </c>
      <c r="H79" s="115">
        <f t="shared" si="7"/>
        <v>102.78304711578834</v>
      </c>
      <c r="I79" s="115">
        <f>'в рублях'!J36/1000</f>
        <v>63060.374429999996</v>
      </c>
      <c r="J79" s="115">
        <f t="shared" si="8"/>
        <v>100</v>
      </c>
      <c r="K79" s="136">
        <f>'в рублях'!K36/1000</f>
        <v>63060.374429999996</v>
      </c>
      <c r="L79" s="136">
        <f t="shared" si="6"/>
        <v>100</v>
      </c>
    </row>
    <row r="80" spans="1:12" ht="27" customHeight="1" x14ac:dyDescent="0.2">
      <c r="A80" s="116">
        <v>6</v>
      </c>
      <c r="B80" s="116" t="s">
        <v>3</v>
      </c>
      <c r="C80" s="117" t="s">
        <v>29</v>
      </c>
      <c r="D80" s="118">
        <f>'в рублях'!G37/1000</f>
        <v>221</v>
      </c>
      <c r="E80" s="118">
        <f>'в рублях'!H37/1000</f>
        <v>163.6</v>
      </c>
      <c r="F80" s="118">
        <f>'в рублях'!I37/1000</f>
        <v>177.7</v>
      </c>
      <c r="G80" s="140">
        <f t="shared" si="9"/>
        <v>0.80407239819004517</v>
      </c>
      <c r="H80" s="118">
        <f t="shared" si="7"/>
        <v>108.61858190709046</v>
      </c>
      <c r="I80" s="118">
        <f>'в рублях'!J37/1000</f>
        <v>195.1</v>
      </c>
      <c r="J80" s="118">
        <f t="shared" si="8"/>
        <v>109.79178390545866</v>
      </c>
      <c r="K80" s="137">
        <f>'в рублях'!K37/1000</f>
        <v>172</v>
      </c>
      <c r="L80" s="137">
        <f t="shared" si="6"/>
        <v>88.159917990773963</v>
      </c>
    </row>
    <row r="81" spans="1:12" ht="16.5" customHeight="1" x14ac:dyDescent="0.2">
      <c r="A81" s="128">
        <v>6</v>
      </c>
      <c r="B81" s="129">
        <v>5</v>
      </c>
      <c r="C81" s="130" t="s">
        <v>28</v>
      </c>
      <c r="D81" s="115">
        <f>'в рублях'!G38/1000</f>
        <v>221</v>
      </c>
      <c r="E81" s="115">
        <f>'в рублях'!H38/1000</f>
        <v>163.6</v>
      </c>
      <c r="F81" s="115">
        <f>'в рублях'!I38/1000</f>
        <v>177.7</v>
      </c>
      <c r="G81" s="141">
        <f t="shared" si="9"/>
        <v>0.80407239819004517</v>
      </c>
      <c r="H81" s="115">
        <f t="shared" si="7"/>
        <v>108.61858190709046</v>
      </c>
      <c r="I81" s="115">
        <f>'в рублях'!J38/1000</f>
        <v>195.1</v>
      </c>
      <c r="J81" s="115">
        <f t="shared" si="8"/>
        <v>109.79178390545866</v>
      </c>
      <c r="K81" s="136">
        <f>'в рублях'!K38/1000</f>
        <v>172</v>
      </c>
      <c r="L81" s="136">
        <f t="shared" si="6"/>
        <v>88.159917990773963</v>
      </c>
    </row>
    <row r="82" spans="1:12" ht="25.15" customHeight="1" x14ac:dyDescent="0.2">
      <c r="A82" s="116">
        <v>7</v>
      </c>
      <c r="B82" s="116" t="s">
        <v>3</v>
      </c>
      <c r="C82" s="117" t="s">
        <v>27</v>
      </c>
      <c r="D82" s="118">
        <f>'в рублях'!G39/1000</f>
        <v>6259679.2535800003</v>
      </c>
      <c r="E82" s="118">
        <f>'в рублях'!H39/1000</f>
        <v>6704402.2372999992</v>
      </c>
      <c r="F82" s="118">
        <f>'в рублях'!I39/1000</f>
        <v>7768627.6551100006</v>
      </c>
      <c r="G82" s="140">
        <f t="shared" si="9"/>
        <v>1.2410584217501257</v>
      </c>
      <c r="H82" s="118">
        <f t="shared" si="7"/>
        <v>115.87353175036507</v>
      </c>
      <c r="I82" s="118">
        <f>'в рублях'!J39/1000</f>
        <v>8104558.4568600012</v>
      </c>
      <c r="J82" s="118">
        <f t="shared" si="8"/>
        <v>104.32419748588457</v>
      </c>
      <c r="K82" s="137">
        <f>'в рублях'!K39/1000</f>
        <v>5971798.2305500004</v>
      </c>
      <c r="L82" s="137">
        <f t="shared" si="6"/>
        <v>73.684436509866217</v>
      </c>
    </row>
    <row r="83" spans="1:12" ht="16.5" customHeight="1" x14ac:dyDescent="0.2">
      <c r="A83" s="119">
        <v>7</v>
      </c>
      <c r="B83" s="120">
        <v>1</v>
      </c>
      <c r="C83" s="121" t="s">
        <v>26</v>
      </c>
      <c r="D83" s="115">
        <f>'в рублях'!G40/1000</f>
        <v>1903140.0425499999</v>
      </c>
      <c r="E83" s="115">
        <f>'в рублях'!H40/1000</f>
        <v>1904303.4662000001</v>
      </c>
      <c r="F83" s="115">
        <f>'в рублях'!I40/1000</f>
        <v>2129290.9864000003</v>
      </c>
      <c r="G83" s="141">
        <f t="shared" si="9"/>
        <v>1.1188304269752964</v>
      </c>
      <c r="H83" s="115">
        <f t="shared" si="7"/>
        <v>111.81468837259212</v>
      </c>
      <c r="I83" s="115">
        <f>'в рублях'!J40/1000</f>
        <v>2168008.2864000001</v>
      </c>
      <c r="J83" s="115">
        <f t="shared" si="8"/>
        <v>101.81831887925563</v>
      </c>
      <c r="K83" s="136">
        <f>'в рублях'!K40/1000</f>
        <v>2053110.6864</v>
      </c>
      <c r="L83" s="136">
        <f t="shared" si="6"/>
        <v>94.700315459089467</v>
      </c>
    </row>
    <row r="84" spans="1:12" ht="16.5" customHeight="1" x14ac:dyDescent="0.2">
      <c r="A84" s="122">
        <v>7</v>
      </c>
      <c r="B84" s="123">
        <v>2</v>
      </c>
      <c r="C84" s="124" t="s">
        <v>25</v>
      </c>
      <c r="D84" s="115">
        <f>'в рублях'!G41/1000</f>
        <v>3436907.5428599999</v>
      </c>
      <c r="E84" s="115">
        <f>'в рублях'!H41/1000</f>
        <v>4074881.8210700001</v>
      </c>
      <c r="F84" s="115">
        <f>'в рублях'!I41/1000</f>
        <v>4590942.1520299995</v>
      </c>
      <c r="G84" s="141">
        <f t="shared" si="9"/>
        <v>1.3357770305946832</v>
      </c>
      <c r="H84" s="115">
        <f t="shared" si="7"/>
        <v>112.66442448199614</v>
      </c>
      <c r="I84" s="115">
        <f>'в рублях'!J41/1000</f>
        <v>5165933.4315600004</v>
      </c>
      <c r="J84" s="115">
        <f t="shared" si="8"/>
        <v>112.52447233027655</v>
      </c>
      <c r="K84" s="136">
        <f>'в рублях'!K41/1000</f>
        <v>3148070.8052500002</v>
      </c>
      <c r="L84" s="136">
        <f t="shared" si="6"/>
        <v>60.939050937389851</v>
      </c>
    </row>
    <row r="85" spans="1:12" ht="16.5" customHeight="1" x14ac:dyDescent="0.2">
      <c r="A85" s="122">
        <v>7</v>
      </c>
      <c r="B85" s="123">
        <v>3</v>
      </c>
      <c r="C85" s="124" t="s">
        <v>24</v>
      </c>
      <c r="D85" s="115">
        <f>'в рублях'!G42/1000</f>
        <v>372081.25748000003</v>
      </c>
      <c r="E85" s="115">
        <f>'в рублях'!H42/1000</f>
        <v>362853.00423000002</v>
      </c>
      <c r="F85" s="115">
        <f>'в рублях'!I42/1000</f>
        <v>385036.15075999999</v>
      </c>
      <c r="G85" s="141">
        <f t="shared" si="9"/>
        <v>1.034817376633641</v>
      </c>
      <c r="H85" s="115">
        <f t="shared" si="7"/>
        <v>106.1135353080717</v>
      </c>
      <c r="I85" s="115">
        <f>'в рублях'!J42/1000</f>
        <v>385036.15075999999</v>
      </c>
      <c r="J85" s="115">
        <f t="shared" si="8"/>
        <v>100</v>
      </c>
      <c r="K85" s="136">
        <f>'в рублях'!K42/1000</f>
        <v>385036.15075999999</v>
      </c>
      <c r="L85" s="136">
        <f t="shared" si="6"/>
        <v>100</v>
      </c>
    </row>
    <row r="86" spans="1:12" ht="16.5" customHeight="1" x14ac:dyDescent="0.2">
      <c r="A86" s="122">
        <v>7</v>
      </c>
      <c r="B86" s="123">
        <v>7</v>
      </c>
      <c r="C86" s="124" t="s">
        <v>23</v>
      </c>
      <c r="D86" s="115">
        <f>'в рублях'!G43/1000</f>
        <v>275760.10760000005</v>
      </c>
      <c r="E86" s="115">
        <f>'в рублях'!H43/1000</f>
        <v>80624.630569999994</v>
      </c>
      <c r="F86" s="115">
        <f>'в рублях'!I43/1000</f>
        <v>277928.28282999998</v>
      </c>
      <c r="G86" s="141">
        <f t="shared" si="9"/>
        <v>1.00786254128224</v>
      </c>
      <c r="H86" s="115">
        <f t="shared" si="7"/>
        <v>344.71882955010483</v>
      </c>
      <c r="I86" s="115">
        <f>'в рублях'!J43/1000</f>
        <v>150.50504999999998</v>
      </c>
      <c r="J86" s="115">
        <f t="shared" si="8"/>
        <v>5.4152477202926194E-2</v>
      </c>
      <c r="K86" s="136">
        <f>'в рублях'!K43/1000</f>
        <v>150.50504999999998</v>
      </c>
      <c r="L86" s="136">
        <f t="shared" si="6"/>
        <v>100</v>
      </c>
    </row>
    <row r="87" spans="1:12" ht="16.5" customHeight="1" x14ac:dyDescent="0.2">
      <c r="A87" s="125">
        <v>7</v>
      </c>
      <c r="B87" s="126">
        <v>9</v>
      </c>
      <c r="C87" s="127" t="s">
        <v>22</v>
      </c>
      <c r="D87" s="115">
        <f>'в рублях'!G44/1000</f>
        <v>271790.30309</v>
      </c>
      <c r="E87" s="115">
        <f>'в рублях'!H44/1000</f>
        <v>281739.31523000001</v>
      </c>
      <c r="F87" s="115">
        <f>'в рублях'!I44/1000</f>
        <v>385430.08308999997</v>
      </c>
      <c r="G87" s="141">
        <f t="shared" si="9"/>
        <v>1.4181156527956391</v>
      </c>
      <c r="H87" s="115">
        <f t="shared" si="7"/>
        <v>136.80379778567689</v>
      </c>
      <c r="I87" s="115">
        <f>'в рублях'!J44/1000</f>
        <v>385430.08308999997</v>
      </c>
      <c r="J87" s="115">
        <f t="shared" si="8"/>
        <v>100</v>
      </c>
      <c r="K87" s="136">
        <f>'в рублях'!K44/1000</f>
        <v>385430.08308999997</v>
      </c>
      <c r="L87" s="136">
        <f t="shared" si="6"/>
        <v>100</v>
      </c>
    </row>
    <row r="88" spans="1:12" ht="23.45" customHeight="1" x14ac:dyDescent="0.2">
      <c r="A88" s="116">
        <v>8</v>
      </c>
      <c r="B88" s="116" t="s">
        <v>3</v>
      </c>
      <c r="C88" s="117" t="s">
        <v>21</v>
      </c>
      <c r="D88" s="118">
        <f>'в рублях'!G45/1000</f>
        <v>207711.67043</v>
      </c>
      <c r="E88" s="118">
        <f>'в рублях'!H45/1000</f>
        <v>266773.09166999999</v>
      </c>
      <c r="F88" s="118">
        <f>'в рублях'!I45/1000</f>
        <v>247995.69175</v>
      </c>
      <c r="G88" s="140">
        <f t="shared" si="9"/>
        <v>1.1939420218257595</v>
      </c>
      <c r="H88" s="118">
        <f t="shared" si="7"/>
        <v>92.961284137596707</v>
      </c>
      <c r="I88" s="118">
        <f>'в рублях'!J45/1000</f>
        <v>247393.01675000001</v>
      </c>
      <c r="J88" s="118">
        <f t="shared" si="8"/>
        <v>99.756981665388139</v>
      </c>
      <c r="K88" s="137">
        <f>'в рублях'!K45/1000</f>
        <v>246902.59174999999</v>
      </c>
      <c r="L88" s="137">
        <f t="shared" si="6"/>
        <v>99.801762795715604</v>
      </c>
    </row>
    <row r="89" spans="1:12" ht="16.5" customHeight="1" x14ac:dyDescent="0.2">
      <c r="A89" s="119">
        <v>8</v>
      </c>
      <c r="B89" s="120">
        <v>1</v>
      </c>
      <c r="C89" s="121" t="s">
        <v>20</v>
      </c>
      <c r="D89" s="115">
        <f>'в рублях'!G46/1000</f>
        <v>201806.47043000002</v>
      </c>
      <c r="E89" s="115">
        <f>'в рублях'!H46/1000</f>
        <v>240866.52067</v>
      </c>
      <c r="F89" s="115">
        <f>'в рублях'!I46/1000</f>
        <v>242089.49174999999</v>
      </c>
      <c r="G89" s="141">
        <f t="shared" si="9"/>
        <v>1.1996121394629555</v>
      </c>
      <c r="H89" s="115">
        <f t="shared" si="7"/>
        <v>100.5077380935292</v>
      </c>
      <c r="I89" s="115">
        <f>'в рублях'!J46/1000</f>
        <v>241486.11674999999</v>
      </c>
      <c r="J89" s="115">
        <f t="shared" si="8"/>
        <v>99.750763655358043</v>
      </c>
      <c r="K89" s="136">
        <f>'в рублях'!K46/1000</f>
        <v>240994.99174999999</v>
      </c>
      <c r="L89" s="136">
        <f t="shared" si="6"/>
        <v>99.7966239191678</v>
      </c>
    </row>
    <row r="90" spans="1:12" ht="16.5" customHeight="1" x14ac:dyDescent="0.2">
      <c r="A90" s="125">
        <v>8</v>
      </c>
      <c r="B90" s="126">
        <v>4</v>
      </c>
      <c r="C90" s="127" t="s">
        <v>19</v>
      </c>
      <c r="D90" s="115">
        <f>'в рублях'!G47/1000</f>
        <v>5905.2</v>
      </c>
      <c r="E90" s="115">
        <f>'в рублях'!H47/1000</f>
        <v>25906.571</v>
      </c>
      <c r="F90" s="115">
        <f>'в рублях'!I47/1000</f>
        <v>5906.2</v>
      </c>
      <c r="G90" s="141">
        <f t="shared" si="9"/>
        <v>1.0001693422746054</v>
      </c>
      <c r="H90" s="115">
        <f t="shared" si="7"/>
        <v>22.798076982090759</v>
      </c>
      <c r="I90" s="115">
        <f>'в рублях'!J47/1000</f>
        <v>5906.9</v>
      </c>
      <c r="J90" s="115">
        <f t="shared" si="8"/>
        <v>100.01185195218582</v>
      </c>
      <c r="K90" s="136">
        <f>'в рублях'!K47/1000</f>
        <v>5907.6</v>
      </c>
      <c r="L90" s="136">
        <f t="shared" si="6"/>
        <v>100.01185054766462</v>
      </c>
    </row>
    <row r="91" spans="1:12" ht="21" customHeight="1" x14ac:dyDescent="0.2">
      <c r="A91" s="116">
        <v>9</v>
      </c>
      <c r="B91" s="116" t="s">
        <v>3</v>
      </c>
      <c r="C91" s="117" t="s">
        <v>18</v>
      </c>
      <c r="D91" s="118">
        <f>'в рублях'!G48/1000</f>
        <v>1087.3296599999999</v>
      </c>
      <c r="E91" s="118">
        <f>'в рублях'!H48/1000</f>
        <v>5521.4</v>
      </c>
      <c r="F91" s="118">
        <f>'в рублях'!I48/1000</f>
        <v>4664.3</v>
      </c>
      <c r="G91" s="141">
        <f t="shared" si="9"/>
        <v>4.289683406594464</v>
      </c>
      <c r="H91" s="118">
        <f t="shared" si="7"/>
        <v>84.476763139783401</v>
      </c>
      <c r="I91" s="118">
        <f>'в рублях'!J48/1000</f>
        <v>4664.3</v>
      </c>
      <c r="J91" s="118">
        <f t="shared" si="8"/>
        <v>100</v>
      </c>
      <c r="K91" s="137">
        <f>'в рублях'!K48/1000</f>
        <v>4664.3</v>
      </c>
      <c r="L91" s="137">
        <f t="shared" si="6"/>
        <v>100</v>
      </c>
    </row>
    <row r="92" spans="1:12" ht="16.5" customHeight="1" x14ac:dyDescent="0.2">
      <c r="A92" s="128">
        <v>9</v>
      </c>
      <c r="B92" s="129">
        <v>9</v>
      </c>
      <c r="C92" s="130" t="s">
        <v>17</v>
      </c>
      <c r="D92" s="115">
        <f>'в рублях'!G49/1000</f>
        <v>1087.3296599999999</v>
      </c>
      <c r="E92" s="115">
        <f>'в рублях'!H49/1000</f>
        <v>5521.4</v>
      </c>
      <c r="F92" s="115">
        <f>'в рублях'!I49/1000</f>
        <v>4664.3</v>
      </c>
      <c r="G92" s="141">
        <f t="shared" si="9"/>
        <v>4.289683406594464</v>
      </c>
      <c r="H92" s="115">
        <f t="shared" si="7"/>
        <v>84.476763139783401</v>
      </c>
      <c r="I92" s="115">
        <f>'в рублях'!J49/1000</f>
        <v>4664.3</v>
      </c>
      <c r="J92" s="115">
        <f t="shared" si="8"/>
        <v>100</v>
      </c>
      <c r="K92" s="136">
        <f>'в рублях'!K49/1000</f>
        <v>4664.3</v>
      </c>
      <c r="L92" s="136">
        <f t="shared" si="6"/>
        <v>100</v>
      </c>
    </row>
    <row r="93" spans="1:12" ht="25.9" customHeight="1" x14ac:dyDescent="0.2">
      <c r="A93" s="116">
        <v>10</v>
      </c>
      <c r="B93" s="116" t="s">
        <v>3</v>
      </c>
      <c r="C93" s="117" t="s">
        <v>16</v>
      </c>
      <c r="D93" s="118">
        <f>'в рублях'!G50/1000</f>
        <v>436843.52374999999</v>
      </c>
      <c r="E93" s="118">
        <f>'в рублях'!H50/1000</f>
        <v>503838.09245</v>
      </c>
      <c r="F93" s="118">
        <f>'в рублях'!I50/1000</f>
        <v>334247.82257000002</v>
      </c>
      <c r="G93" s="140">
        <f t="shared" si="9"/>
        <v>0.7651431334055574</v>
      </c>
      <c r="H93" s="118">
        <f t="shared" si="7"/>
        <v>66.340323921254566</v>
      </c>
      <c r="I93" s="118">
        <f>'в рублях'!J50/1000</f>
        <v>352761.43232999998</v>
      </c>
      <c r="J93" s="118">
        <f t="shared" si="8"/>
        <v>105.53888716990004</v>
      </c>
      <c r="K93" s="137">
        <f>'в рублях'!K50/1000</f>
        <v>332659.34813</v>
      </c>
      <c r="L93" s="137">
        <f t="shared" si="6"/>
        <v>94.301507376465423</v>
      </c>
    </row>
    <row r="94" spans="1:12" ht="16.5" customHeight="1" x14ac:dyDescent="0.2">
      <c r="A94" s="119">
        <v>10</v>
      </c>
      <c r="B94" s="120">
        <v>1</v>
      </c>
      <c r="C94" s="121" t="s">
        <v>15</v>
      </c>
      <c r="D94" s="115">
        <f>'в рублях'!G51/1000</f>
        <v>7823.5258700000004</v>
      </c>
      <c r="E94" s="115">
        <f>'в рублях'!H51/1000</f>
        <v>8257.9639999999999</v>
      </c>
      <c r="F94" s="115">
        <f>'в рублях'!I51/1000</f>
        <v>8257.9639999999999</v>
      </c>
      <c r="G94" s="141">
        <f t="shared" si="9"/>
        <v>1.0555297109281496</v>
      </c>
      <c r="H94" s="115">
        <f t="shared" si="7"/>
        <v>100</v>
      </c>
      <c r="I94" s="115">
        <f>'в рублях'!J51/1000</f>
        <v>8257.9639999999999</v>
      </c>
      <c r="J94" s="115">
        <f t="shared" si="8"/>
        <v>100</v>
      </c>
      <c r="K94" s="136">
        <f>'в рублях'!K51/1000</f>
        <v>8257.9639999999999</v>
      </c>
      <c r="L94" s="136">
        <f t="shared" si="6"/>
        <v>100</v>
      </c>
    </row>
    <row r="95" spans="1:12" ht="16.5" customHeight="1" x14ac:dyDescent="0.2">
      <c r="A95" s="122">
        <v>10</v>
      </c>
      <c r="B95" s="123">
        <v>2</v>
      </c>
      <c r="C95" s="124" t="s">
        <v>14</v>
      </c>
      <c r="D95" s="115">
        <f>'в рублях'!G52/1000</f>
        <v>33926.318500000001</v>
      </c>
      <c r="E95" s="115">
        <f>'в рублях'!H52/1000</f>
        <v>35222.488020000004</v>
      </c>
      <c r="F95" s="115">
        <f>'в рублях'!I52/1000</f>
        <v>51528.086149999996</v>
      </c>
      <c r="G95" s="141">
        <f t="shared" si="9"/>
        <v>1.5188233922286614</v>
      </c>
      <c r="H95" s="115">
        <f t="shared" si="7"/>
        <v>146.29314692574061</v>
      </c>
      <c r="I95" s="115">
        <f>'в рублях'!J52/1000</f>
        <v>50360.848549999995</v>
      </c>
      <c r="J95" s="115">
        <f t="shared" si="8"/>
        <v>97.734754602369406</v>
      </c>
      <c r="K95" s="136">
        <f>'в рублях'!K52/1000</f>
        <v>50360.848549999995</v>
      </c>
      <c r="L95" s="136">
        <f t="shared" si="6"/>
        <v>100</v>
      </c>
    </row>
    <row r="96" spans="1:12" ht="16.5" customHeight="1" x14ac:dyDescent="0.2">
      <c r="A96" s="122">
        <v>10</v>
      </c>
      <c r="B96" s="123">
        <v>3</v>
      </c>
      <c r="C96" s="124" t="s">
        <v>13</v>
      </c>
      <c r="D96" s="115">
        <f>'в рублях'!G53/1000</f>
        <v>14015.930319999999</v>
      </c>
      <c r="E96" s="115">
        <f>'в рублях'!H53/1000</f>
        <v>31030.629840000001</v>
      </c>
      <c r="F96" s="115">
        <f>'в рублях'!I53/1000</f>
        <v>43442.130239999999</v>
      </c>
      <c r="G96" s="141">
        <f t="shared" si="9"/>
        <v>3.0994824637512894</v>
      </c>
      <c r="H96" s="115">
        <f t="shared" si="7"/>
        <v>139.99757808332001</v>
      </c>
      <c r="I96" s="115">
        <f>'в рублях'!J53/1000</f>
        <v>54834.03024</v>
      </c>
      <c r="J96" s="115">
        <f t="shared" si="8"/>
        <v>126.22316156474007</v>
      </c>
      <c r="K96" s="136">
        <f>'в рублях'!K53/1000</f>
        <v>54825.630239999999</v>
      </c>
      <c r="L96" s="136">
        <f t="shared" si="6"/>
        <v>99.984681045760752</v>
      </c>
    </row>
    <row r="97" spans="1:12" ht="16.5" customHeight="1" x14ac:dyDescent="0.2">
      <c r="A97" s="122">
        <v>10</v>
      </c>
      <c r="B97" s="123">
        <v>4</v>
      </c>
      <c r="C97" s="124" t="s">
        <v>12</v>
      </c>
      <c r="D97" s="115">
        <f>'в рублях'!G54/1000</f>
        <v>237398.82355999999</v>
      </c>
      <c r="E97" s="115">
        <f>'в рублях'!H54/1000</f>
        <v>273698.39458999998</v>
      </c>
      <c r="F97" s="115">
        <f>'в рублях'!I54/1000</f>
        <v>109816.52631999999</v>
      </c>
      <c r="G97" s="141">
        <f t="shared" si="9"/>
        <v>0.46258243690177786</v>
      </c>
      <c r="H97" s="115">
        <f t="shared" si="7"/>
        <v>40.123189792364357</v>
      </c>
      <c r="I97" s="115">
        <f>'в рублях'!J54/1000</f>
        <v>118105.47368000001</v>
      </c>
      <c r="J97" s="115">
        <f t="shared" si="8"/>
        <v>107.547996315096</v>
      </c>
      <c r="K97" s="136">
        <f>'в рублях'!K54/1000</f>
        <v>98011.789480000007</v>
      </c>
      <c r="L97" s="136">
        <f t="shared" si="6"/>
        <v>82.98666135115576</v>
      </c>
    </row>
    <row r="98" spans="1:12" ht="16.5" customHeight="1" x14ac:dyDescent="0.2">
      <c r="A98" s="125">
        <v>10</v>
      </c>
      <c r="B98" s="126">
        <v>6</v>
      </c>
      <c r="C98" s="127" t="s">
        <v>11</v>
      </c>
      <c r="D98" s="115">
        <f>'в рублях'!G55/1000</f>
        <v>143678.92550000001</v>
      </c>
      <c r="E98" s="115">
        <f>'в рублях'!H55/1000</f>
        <v>155628.61600000001</v>
      </c>
      <c r="F98" s="115">
        <f>'в рублях'!I55/1000</f>
        <v>121203.11586000001</v>
      </c>
      <c r="G98" s="141">
        <f t="shared" si="9"/>
        <v>0.84356919734898761</v>
      </c>
      <c r="H98" s="115">
        <f t="shared" si="7"/>
        <v>77.879710669662444</v>
      </c>
      <c r="I98" s="115">
        <f>'в рублях'!J55/1000</f>
        <v>121203.11586000001</v>
      </c>
      <c r="J98" s="115">
        <f t="shared" si="8"/>
        <v>100</v>
      </c>
      <c r="K98" s="136">
        <f>'в рублях'!K55/1000</f>
        <v>121203.11586000001</v>
      </c>
      <c r="L98" s="136">
        <f t="shared" si="6"/>
        <v>100</v>
      </c>
    </row>
    <row r="99" spans="1:12" ht="38.450000000000003" customHeight="1" x14ac:dyDescent="0.2">
      <c r="A99" s="116">
        <v>11</v>
      </c>
      <c r="B99" s="116" t="s">
        <v>3</v>
      </c>
      <c r="C99" s="117" t="s">
        <v>10</v>
      </c>
      <c r="D99" s="118">
        <f>'в рублях'!G56/1000</f>
        <v>273190.00409000006</v>
      </c>
      <c r="E99" s="118">
        <f>'в рублях'!H56/1000</f>
        <v>355456.58726999996</v>
      </c>
      <c r="F99" s="118">
        <f>'в рублях'!I56/1000</f>
        <v>361261.99831</v>
      </c>
      <c r="G99" s="140">
        <f t="shared" si="9"/>
        <v>1.3223836630237225</v>
      </c>
      <c r="H99" s="118">
        <f t="shared" si="7"/>
        <v>101.63322646081399</v>
      </c>
      <c r="I99" s="118">
        <f>'в рублях'!J56/1000</f>
        <v>369255.36673000001</v>
      </c>
      <c r="J99" s="118">
        <f t="shared" si="8"/>
        <v>102.21262365191836</v>
      </c>
      <c r="K99" s="137">
        <f>'в рублях'!K56/1000</f>
        <v>372569.36672999995</v>
      </c>
      <c r="L99" s="137">
        <f t="shared" si="6"/>
        <v>100.8974818780151</v>
      </c>
    </row>
    <row r="100" spans="1:12" ht="23.45" customHeight="1" x14ac:dyDescent="0.2">
      <c r="A100" s="119">
        <v>11</v>
      </c>
      <c r="B100" s="120">
        <v>1</v>
      </c>
      <c r="C100" s="121" t="s">
        <v>9</v>
      </c>
      <c r="D100" s="115">
        <f>'в рублях'!G57/1000</f>
        <v>246336.28302</v>
      </c>
      <c r="E100" s="115">
        <f>'в рублях'!H57/1000</f>
        <v>321627.69594000001</v>
      </c>
      <c r="F100" s="115">
        <f>'в рублях'!I57/1000</f>
        <v>342975.96218999999</v>
      </c>
      <c r="G100" s="141">
        <f t="shared" si="9"/>
        <v>1.3923079376908265</v>
      </c>
      <c r="H100" s="115">
        <f t="shared" si="7"/>
        <v>106.63757086826955</v>
      </c>
      <c r="I100" s="115">
        <f>'в рублях'!J57/1000</f>
        <v>350959.33061</v>
      </c>
      <c r="J100" s="115">
        <f t="shared" si="8"/>
        <v>102.32767578492204</v>
      </c>
      <c r="K100" s="136">
        <f>'в рублях'!K57/1000</f>
        <v>354502.59376999998</v>
      </c>
      <c r="L100" s="136">
        <f t="shared" si="6"/>
        <v>101.00959366255955</v>
      </c>
    </row>
    <row r="101" spans="1:12" ht="23.45" customHeight="1" x14ac:dyDescent="0.2">
      <c r="A101" s="122">
        <v>11</v>
      </c>
      <c r="B101" s="122">
        <v>2</v>
      </c>
      <c r="C101" s="131" t="s">
        <v>70</v>
      </c>
      <c r="D101" s="115">
        <v>0</v>
      </c>
      <c r="E101" s="115">
        <f>'в рублях'!H58/1000</f>
        <v>6049.9724900000001</v>
      </c>
      <c r="F101" s="115">
        <f>'в рублях'!I58/1000</f>
        <v>0</v>
      </c>
      <c r="G101" s="141"/>
      <c r="H101" s="115">
        <f t="shared" si="7"/>
        <v>0</v>
      </c>
      <c r="I101" s="115">
        <f>'в рублях'!J58/1000</f>
        <v>0</v>
      </c>
      <c r="J101" s="115"/>
      <c r="K101" s="136">
        <f>'в рублях'!K58/1000</f>
        <v>0</v>
      </c>
      <c r="L101" s="136"/>
    </row>
    <row r="102" spans="1:12" ht="23.45" customHeight="1" x14ac:dyDescent="0.2">
      <c r="A102" s="128">
        <v>11</v>
      </c>
      <c r="B102" s="129">
        <v>3</v>
      </c>
      <c r="C102" s="130" t="s">
        <v>71</v>
      </c>
      <c r="D102" s="115">
        <v>0</v>
      </c>
      <c r="E102" s="115">
        <f>'в рублях'!H59/1000</f>
        <v>583.08420999999998</v>
      </c>
      <c r="F102" s="115">
        <f>'в рублях'!I59/1000</f>
        <v>219.26316</v>
      </c>
      <c r="G102" s="141"/>
      <c r="H102" s="115">
        <f t="shared" si="7"/>
        <v>37.604029784994516</v>
      </c>
      <c r="I102" s="115">
        <f>'в рублях'!J59/1000</f>
        <v>229.26316</v>
      </c>
      <c r="J102" s="115">
        <f t="shared" si="8"/>
        <v>104.56072967296465</v>
      </c>
      <c r="K102" s="136">
        <f>'в рублях'!K59/1000</f>
        <v>0</v>
      </c>
      <c r="L102" s="136">
        <f t="shared" si="6"/>
        <v>0</v>
      </c>
    </row>
    <row r="103" spans="1:12" ht="36.6" customHeight="1" x14ac:dyDescent="0.2">
      <c r="A103" s="125">
        <v>11</v>
      </c>
      <c r="B103" s="126">
        <v>5</v>
      </c>
      <c r="C103" s="127" t="s">
        <v>8</v>
      </c>
      <c r="D103" s="115">
        <f>'в рублях'!G60/1000</f>
        <v>26546.352649999997</v>
      </c>
      <c r="E103" s="115">
        <f>'в рублях'!H60/1000</f>
        <v>27195.834629999998</v>
      </c>
      <c r="F103" s="115">
        <f>'в рублях'!I60/1000</f>
        <v>18066.772960000002</v>
      </c>
      <c r="G103" s="141">
        <f t="shared" si="9"/>
        <v>0.68057458582733033</v>
      </c>
      <c r="H103" s="115">
        <f t="shared" si="7"/>
        <v>66.432132735762266</v>
      </c>
      <c r="I103" s="115">
        <f>'в рублях'!J60/1000</f>
        <v>18066.772960000002</v>
      </c>
      <c r="J103" s="115">
        <f t="shared" si="8"/>
        <v>100</v>
      </c>
      <c r="K103" s="136">
        <f>'в рублях'!K60/1000</f>
        <v>18066.772960000002</v>
      </c>
      <c r="L103" s="136">
        <f t="shared" si="6"/>
        <v>100</v>
      </c>
    </row>
    <row r="104" spans="1:12" ht="33.6" customHeight="1" x14ac:dyDescent="0.2">
      <c r="A104" s="116">
        <v>12</v>
      </c>
      <c r="B104" s="116" t="s">
        <v>3</v>
      </c>
      <c r="C104" s="117" t="s">
        <v>7</v>
      </c>
      <c r="D104" s="118">
        <f>'в рублях'!G61/1000</f>
        <v>80019.52515999999</v>
      </c>
      <c r="E104" s="118">
        <f>'в рублях'!H61/1000</f>
        <v>135938.27695999999</v>
      </c>
      <c r="F104" s="118">
        <f>'в рублях'!I61/1000</f>
        <v>108689.54243</v>
      </c>
      <c r="G104" s="140">
        <f t="shared" si="9"/>
        <v>1.358287770549425</v>
      </c>
      <c r="H104" s="118">
        <f t="shared" si="7"/>
        <v>79.955068477131007</v>
      </c>
      <c r="I104" s="118">
        <f>'в рублях'!J61/1000</f>
        <v>93821.049900000013</v>
      </c>
      <c r="J104" s="118">
        <f t="shared" si="8"/>
        <v>86.32021793672024</v>
      </c>
      <c r="K104" s="137">
        <f>'в рублях'!K61/1000</f>
        <v>93821.049900000013</v>
      </c>
      <c r="L104" s="137">
        <f t="shared" si="6"/>
        <v>100</v>
      </c>
    </row>
    <row r="105" spans="1:12" ht="19.149999999999999" customHeight="1" x14ac:dyDescent="0.2">
      <c r="A105" s="119">
        <v>12</v>
      </c>
      <c r="B105" s="120">
        <v>2</v>
      </c>
      <c r="C105" s="121" t="s">
        <v>6</v>
      </c>
      <c r="D105" s="115">
        <f>'в рублях'!G62/1000</f>
        <v>72346.874409999989</v>
      </c>
      <c r="E105" s="115">
        <f>'в рублях'!H62/1000</f>
        <v>131288.27695999999</v>
      </c>
      <c r="F105" s="115">
        <f>'в рублях'!I62/1000</f>
        <v>103839.54243</v>
      </c>
      <c r="G105" s="141">
        <f t="shared" si="9"/>
        <v>1.4353010171735492</v>
      </c>
      <c r="H105" s="115">
        <f t="shared" si="7"/>
        <v>79.092775710383592</v>
      </c>
      <c r="I105" s="115">
        <f>'в рублях'!J62/1000</f>
        <v>88971.049900000013</v>
      </c>
      <c r="J105" s="115">
        <f t="shared" si="8"/>
        <v>85.68128077025851</v>
      </c>
      <c r="K105" s="136">
        <f>'в рублях'!K62/1000</f>
        <v>88971.049900000013</v>
      </c>
      <c r="L105" s="136">
        <f t="shared" si="6"/>
        <v>100</v>
      </c>
    </row>
    <row r="106" spans="1:12" ht="34.9" customHeight="1" x14ac:dyDescent="0.2">
      <c r="A106" s="125">
        <v>12</v>
      </c>
      <c r="B106" s="126">
        <v>4</v>
      </c>
      <c r="C106" s="127" t="s">
        <v>5</v>
      </c>
      <c r="D106" s="115">
        <f>'в рублях'!G63/1000</f>
        <v>7672.6507499999998</v>
      </c>
      <c r="E106" s="115">
        <f>'в рублях'!H63/1000</f>
        <v>4650</v>
      </c>
      <c r="F106" s="115">
        <f>'в рублях'!I63/1000</f>
        <v>4850</v>
      </c>
      <c r="G106" s="141">
        <f t="shared" si="9"/>
        <v>0.63211530904101165</v>
      </c>
      <c r="H106" s="115">
        <f t="shared" si="7"/>
        <v>104.3010752688172</v>
      </c>
      <c r="I106" s="115">
        <f>'в рублях'!J63/1000</f>
        <v>4850</v>
      </c>
      <c r="J106" s="115">
        <f t="shared" si="8"/>
        <v>100</v>
      </c>
      <c r="K106" s="136">
        <f>'в рублях'!K63/1000</f>
        <v>4850</v>
      </c>
      <c r="L106" s="136">
        <f t="shared" si="6"/>
        <v>100</v>
      </c>
    </row>
    <row r="107" spans="1:12" ht="39" customHeight="1" x14ac:dyDescent="0.2">
      <c r="A107" s="116">
        <v>13</v>
      </c>
      <c r="B107" s="116" t="s">
        <v>3</v>
      </c>
      <c r="C107" s="117" t="s">
        <v>4</v>
      </c>
      <c r="D107" s="118">
        <f>'в рублях'!G64/1000</f>
        <v>1417.63699</v>
      </c>
      <c r="E107" s="118">
        <f>'в рублях'!H64/1000</f>
        <v>5000</v>
      </c>
      <c r="F107" s="118">
        <f>'в рублях'!I64/1000</f>
        <v>5000</v>
      </c>
      <c r="G107" s="140">
        <f t="shared" si="9"/>
        <v>3.5269960048093836</v>
      </c>
      <c r="H107" s="118">
        <f t="shared" si="7"/>
        <v>100</v>
      </c>
      <c r="I107" s="118">
        <f>'в рублях'!J64/1000</f>
        <v>5000</v>
      </c>
      <c r="J107" s="118">
        <f t="shared" si="8"/>
        <v>100</v>
      </c>
      <c r="K107" s="137">
        <f>'в рублях'!K64/1000</f>
        <v>5000</v>
      </c>
      <c r="L107" s="137">
        <f t="shared" si="6"/>
        <v>100</v>
      </c>
    </row>
    <row r="108" spans="1:12" ht="44.45" customHeight="1" x14ac:dyDescent="0.2">
      <c r="A108" s="119">
        <v>13</v>
      </c>
      <c r="B108" s="120">
        <v>1</v>
      </c>
      <c r="C108" s="121" t="s">
        <v>2</v>
      </c>
      <c r="D108" s="115">
        <f>'в рублях'!G65/1000</f>
        <v>1417.63699</v>
      </c>
      <c r="E108" s="115">
        <f>'в рублях'!H65/1000</f>
        <v>5000</v>
      </c>
      <c r="F108" s="115">
        <f>'в рублях'!I65/1000</f>
        <v>5000</v>
      </c>
      <c r="G108" s="141">
        <f t="shared" si="9"/>
        <v>3.5269960048093836</v>
      </c>
      <c r="H108" s="115">
        <f t="shared" si="7"/>
        <v>100</v>
      </c>
      <c r="I108" s="115">
        <f>'в рублях'!J65/1000</f>
        <v>5000</v>
      </c>
      <c r="J108" s="115">
        <f t="shared" si="8"/>
        <v>100</v>
      </c>
      <c r="K108" s="136">
        <f>'в рублях'!K65/1000</f>
        <v>5000</v>
      </c>
      <c r="L108" s="136">
        <f t="shared" si="6"/>
        <v>100</v>
      </c>
    </row>
    <row r="109" spans="1:12" ht="409.6" hidden="1" customHeight="1" x14ac:dyDescent="0.2">
      <c r="A109" s="122">
        <v>0</v>
      </c>
      <c r="B109" s="122">
        <v>0</v>
      </c>
      <c r="C109" s="132" t="s">
        <v>1</v>
      </c>
      <c r="D109" s="118">
        <f>'в рублях'!G66/1000</f>
        <v>0</v>
      </c>
      <c r="E109" s="118">
        <f>'в рублях'!H66/1000</f>
        <v>0</v>
      </c>
      <c r="F109" s="118">
        <f>'в рублях'!I66/1000</f>
        <v>6978213.7000000002</v>
      </c>
      <c r="G109" s="140" t="e">
        <f t="shared" si="9"/>
        <v>#DIV/0!</v>
      </c>
      <c r="H109" s="115" t="e">
        <f t="shared" si="7"/>
        <v>#DIV/0!</v>
      </c>
      <c r="I109" s="118">
        <f>'в рублях'!J66/1000</f>
        <v>7034414</v>
      </c>
      <c r="J109" s="115">
        <f t="shared" si="8"/>
        <v>100.80536799840336</v>
      </c>
      <c r="K109" s="137">
        <f>'в рублях'!K66/1000</f>
        <v>6983014.7000000002</v>
      </c>
      <c r="L109" s="136">
        <f t="shared" si="6"/>
        <v>99.269316534397888</v>
      </c>
    </row>
    <row r="110" spans="1:12" ht="17.25" customHeight="1" x14ac:dyDescent="0.25">
      <c r="A110" s="133"/>
      <c r="B110" s="134"/>
      <c r="C110" s="135" t="s">
        <v>0</v>
      </c>
      <c r="D110" s="118">
        <f>'в рублях'!G67/1000</f>
        <v>11040784.031049998</v>
      </c>
      <c r="E110" s="118">
        <f>'в рублях'!H67/1000</f>
        <v>11261611.6</v>
      </c>
      <c r="F110" s="118">
        <f>'в рублях'!I67/1000</f>
        <v>12463724.9</v>
      </c>
      <c r="G110" s="140">
        <f t="shared" si="9"/>
        <v>1.128880418722825</v>
      </c>
      <c r="H110" s="118">
        <f t="shared" si="7"/>
        <v>110.67443402150366</v>
      </c>
      <c r="I110" s="118">
        <f>'в рублях'!J67/1000</f>
        <v>12961550.200000003</v>
      </c>
      <c r="J110" s="115">
        <f t="shared" si="8"/>
        <v>103.99419358172774</v>
      </c>
      <c r="K110" s="137">
        <f>'в рублях'!K67/1000</f>
        <v>10972713.9</v>
      </c>
      <c r="L110" s="137">
        <f t="shared" si="6"/>
        <v>84.655876270108479</v>
      </c>
    </row>
    <row r="111" spans="1:12" s="111" customFormat="1" ht="17.25" customHeight="1" x14ac:dyDescent="0.25">
      <c r="A111" s="142"/>
      <c r="B111" s="143"/>
      <c r="C111" s="88" t="s">
        <v>139</v>
      </c>
      <c r="D111" s="107">
        <f>D52-D110</f>
        <v>178749.76895000227</v>
      </c>
      <c r="E111" s="107">
        <f>E52-E110</f>
        <v>-200000</v>
      </c>
      <c r="F111" s="107">
        <f t="shared" ref="F111:K111" si="10">F52-F110</f>
        <v>-185000</v>
      </c>
      <c r="G111" s="140">
        <f t="shared" si="9"/>
        <v>-1.0349663727495277</v>
      </c>
      <c r="H111" s="107">
        <f>F111/E111*100</f>
        <v>92.5</v>
      </c>
      <c r="I111" s="107">
        <f t="shared" si="10"/>
        <v>-170000.00000000373</v>
      </c>
      <c r="J111" s="107">
        <f>I111/F111*100</f>
        <v>91.891891891893906</v>
      </c>
      <c r="K111" s="107">
        <f t="shared" si="10"/>
        <v>-159999.99999999814</v>
      </c>
      <c r="L111" s="109">
        <f>K111/I111*100</f>
        <v>94.117647058820381</v>
      </c>
    </row>
    <row r="112" spans="1:12" s="111" customFormat="1" ht="34.5" customHeight="1" x14ac:dyDescent="0.25">
      <c r="A112" s="142"/>
      <c r="B112" s="143"/>
      <c r="C112" s="112" t="s">
        <v>136</v>
      </c>
      <c r="D112" s="107">
        <f>D114+D115+D113</f>
        <v>-178749.8</v>
      </c>
      <c r="E112" s="107">
        <f>E114+E115+E113</f>
        <v>200000</v>
      </c>
      <c r="F112" s="107">
        <f>F114+F115</f>
        <v>185000</v>
      </c>
      <c r="G112" s="140">
        <f t="shared" si="9"/>
        <v>-1.0349661929691669</v>
      </c>
      <c r="H112" s="107">
        <f t="shared" ref="H112:H115" si="11">F112/E112*100</f>
        <v>92.5</v>
      </c>
      <c r="I112" s="107">
        <f>I114+I115</f>
        <v>170000</v>
      </c>
      <c r="J112" s="107">
        <f t="shared" ref="J112:J115" si="12">I112/F112*100</f>
        <v>91.891891891891902</v>
      </c>
      <c r="K112" s="107">
        <f>K114+K115</f>
        <v>160000</v>
      </c>
      <c r="L112" s="109">
        <f t="shared" ref="L112:L115" si="13">K112/I112*100</f>
        <v>94.117647058823522</v>
      </c>
    </row>
    <row r="113" spans="1:12" s="111" customFormat="1" ht="42.75" customHeight="1" x14ac:dyDescent="0.25">
      <c r="A113" s="142">
        <v>10200</v>
      </c>
      <c r="B113" s="143"/>
      <c r="C113" s="112" t="s">
        <v>140</v>
      </c>
      <c r="D113" s="107">
        <v>0</v>
      </c>
      <c r="E113" s="107">
        <v>150000</v>
      </c>
      <c r="F113" s="107"/>
      <c r="G113" s="140"/>
      <c r="H113" s="107"/>
      <c r="I113" s="107"/>
      <c r="J113" s="107"/>
      <c r="K113" s="107"/>
      <c r="L113" s="109"/>
    </row>
    <row r="114" spans="1:12" s="111" customFormat="1" ht="57.75" customHeight="1" x14ac:dyDescent="0.25">
      <c r="A114" s="142">
        <v>10300</v>
      </c>
      <c r="B114" s="143"/>
      <c r="C114" s="112" t="s">
        <v>137</v>
      </c>
      <c r="D114" s="107">
        <v>-150000</v>
      </c>
      <c r="E114" s="107">
        <v>0</v>
      </c>
      <c r="F114" s="107">
        <v>-54000</v>
      </c>
      <c r="G114" s="140">
        <f t="shared" si="9"/>
        <v>0.36</v>
      </c>
      <c r="H114" s="107"/>
      <c r="I114" s="107">
        <v>0</v>
      </c>
      <c r="J114" s="107"/>
      <c r="K114" s="109">
        <v>0</v>
      </c>
      <c r="L114" s="109"/>
    </row>
    <row r="115" spans="1:12" s="111" customFormat="1" ht="45.75" customHeight="1" x14ac:dyDescent="0.25">
      <c r="A115" s="142">
        <v>10500</v>
      </c>
      <c r="B115" s="143"/>
      <c r="C115" s="112" t="s">
        <v>138</v>
      </c>
      <c r="D115" s="107">
        <v>-28749.8</v>
      </c>
      <c r="E115" s="107">
        <v>50000</v>
      </c>
      <c r="F115" s="107">
        <v>239000</v>
      </c>
      <c r="G115" s="140">
        <f t="shared" si="9"/>
        <v>-8.3131013085308414</v>
      </c>
      <c r="H115" s="107">
        <f t="shared" si="11"/>
        <v>478</v>
      </c>
      <c r="I115" s="107">
        <v>170000</v>
      </c>
      <c r="J115" s="107">
        <f t="shared" si="12"/>
        <v>71.129707112970706</v>
      </c>
      <c r="K115" s="109">
        <v>160000</v>
      </c>
      <c r="L115" s="109">
        <f t="shared" si="13"/>
        <v>94.117647058823522</v>
      </c>
    </row>
    <row r="116" spans="1:12" ht="16.5" customHeight="1" x14ac:dyDescent="0.3">
      <c r="A116" s="7"/>
      <c r="B116" s="7"/>
      <c r="C116" s="8"/>
      <c r="D116" s="7"/>
      <c r="E116" s="7"/>
      <c r="F116" s="85"/>
      <c r="G116" s="85"/>
      <c r="H116" s="85"/>
      <c r="I116" s="6"/>
      <c r="J116" s="6"/>
      <c r="K116" s="6"/>
      <c r="L116" s="6"/>
    </row>
    <row r="117" spans="1:12" ht="17.25" customHeight="1" x14ac:dyDescent="0.3">
      <c r="A117" s="4"/>
      <c r="B117" s="4"/>
      <c r="C117" s="5"/>
      <c r="D117" s="4"/>
      <c r="E117" s="4"/>
      <c r="F117" s="4"/>
      <c r="G117" s="4"/>
      <c r="H117" s="4"/>
      <c r="I117" s="3"/>
      <c r="J117" s="3"/>
      <c r="K117" s="3"/>
      <c r="L117" s="3"/>
    </row>
  </sheetData>
  <mergeCells count="56">
    <mergeCell ref="A8:B9"/>
    <mergeCell ref="C6:K6"/>
    <mergeCell ref="C8:C9"/>
    <mergeCell ref="F8:H8"/>
    <mergeCell ref="I8:J8"/>
    <mergeCell ref="K2:L2"/>
    <mergeCell ref="I3:L3"/>
    <mergeCell ref="K8:L8"/>
    <mergeCell ref="A49:B49"/>
    <mergeCell ref="A52:B52"/>
    <mergeCell ref="B4:K4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33:B33"/>
    <mergeCell ref="A34:B34"/>
    <mergeCell ref="A36:B36"/>
    <mergeCell ref="A45:B45"/>
    <mergeCell ref="A44:B44"/>
    <mergeCell ref="A37:B37"/>
    <mergeCell ref="A39:B39"/>
    <mergeCell ref="A42:B42"/>
    <mergeCell ref="A43:B43"/>
    <mergeCell ref="A35:B35"/>
    <mergeCell ref="A13:B13"/>
    <mergeCell ref="A27:B27"/>
    <mergeCell ref="A28:B28"/>
    <mergeCell ref="A31:B31"/>
    <mergeCell ref="A32:B32"/>
    <mergeCell ref="A26:B26"/>
    <mergeCell ref="A29:B29"/>
    <mergeCell ref="A30:B30"/>
    <mergeCell ref="A22:B22"/>
    <mergeCell ref="A23:B23"/>
    <mergeCell ref="A24:B24"/>
    <mergeCell ref="A25:B25"/>
    <mergeCell ref="A50:B50"/>
    <mergeCell ref="A51:B51"/>
    <mergeCell ref="A41:B41"/>
    <mergeCell ref="A40:B40"/>
    <mergeCell ref="A38:B38"/>
    <mergeCell ref="A48:B48"/>
    <mergeCell ref="A46:B46"/>
    <mergeCell ref="A47:B47"/>
    <mergeCell ref="A111:B111"/>
    <mergeCell ref="A112:B112"/>
    <mergeCell ref="A114:B114"/>
    <mergeCell ref="A115:B115"/>
    <mergeCell ref="A113:B113"/>
  </mergeCells>
  <pageMargins left="0.59055118110236204" right="0.59055118110236204" top="0.17" bottom="0.17" header="0.17" footer="0.17"/>
  <pageSetup paperSize="9" scale="8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opLeftCell="D42" zoomScale="79" zoomScaleNormal="79" workbookViewId="0">
      <selection activeCell="H65" sqref="H65"/>
    </sheetView>
  </sheetViews>
  <sheetFormatPr defaultColWidth="9.140625" defaultRowHeight="12.75" x14ac:dyDescent="0.2"/>
  <cols>
    <col min="1" max="3" width="0" style="1" hidden="1" customWidth="1"/>
    <col min="4" max="4" width="43.28515625" style="1" customWidth="1"/>
    <col min="5" max="5" width="5.7109375" style="1" customWidth="1"/>
    <col min="6" max="6" width="5.5703125" style="1" customWidth="1"/>
    <col min="7" max="7" width="21.42578125" style="1" customWidth="1"/>
    <col min="8" max="8" width="21.28515625" style="1" customWidth="1"/>
    <col min="9" max="9" width="21.140625" style="1" customWidth="1"/>
    <col min="10" max="10" width="20.7109375" style="1" customWidth="1"/>
    <col min="11" max="11" width="21" style="1" customWidth="1"/>
    <col min="12" max="12" width="0" style="1" hidden="1" customWidth="1"/>
    <col min="13" max="256" width="9.140625" style="1" customWidth="1"/>
    <col min="257" max="16384" width="9.140625" style="1"/>
  </cols>
  <sheetData>
    <row r="1" spans="1:12" ht="16.5" customHeight="1" x14ac:dyDescent="0.3">
      <c r="A1" s="58"/>
      <c r="B1" s="58"/>
      <c r="C1" s="58"/>
      <c r="D1" s="57"/>
      <c r="E1" s="57"/>
      <c r="F1" s="56"/>
      <c r="G1" s="56"/>
      <c r="H1" s="56"/>
      <c r="I1" s="56"/>
      <c r="J1" s="7"/>
      <c r="K1" s="55"/>
      <c r="L1" s="2"/>
    </row>
    <row r="2" spans="1:12" ht="19.5" customHeight="1" x14ac:dyDescent="0.25">
      <c r="A2" s="51"/>
      <c r="B2" s="51"/>
      <c r="C2" s="51"/>
      <c r="D2" s="49"/>
      <c r="E2" s="49"/>
      <c r="F2" s="2"/>
      <c r="G2" s="2"/>
      <c r="H2" s="2"/>
      <c r="I2" s="2"/>
      <c r="J2" s="54"/>
      <c r="K2" s="79" t="s">
        <v>67</v>
      </c>
      <c r="L2" s="2"/>
    </row>
    <row r="3" spans="1:12" ht="18.600000000000001" customHeight="1" x14ac:dyDescent="0.25">
      <c r="A3" s="51"/>
      <c r="B3" s="51"/>
      <c r="C3" s="51"/>
      <c r="D3" s="49"/>
      <c r="E3" s="53"/>
      <c r="F3" s="2"/>
      <c r="G3" s="2"/>
      <c r="H3" s="2"/>
      <c r="I3" s="2"/>
      <c r="J3" s="147" t="s">
        <v>62</v>
      </c>
      <c r="K3" s="147"/>
      <c r="L3" s="2"/>
    </row>
    <row r="4" spans="1:12" ht="42" customHeight="1" x14ac:dyDescent="0.25">
      <c r="A4" s="51"/>
      <c r="B4" s="51"/>
      <c r="C4" s="51"/>
      <c r="D4" s="150" t="s">
        <v>74</v>
      </c>
      <c r="E4" s="150"/>
      <c r="F4" s="150"/>
      <c r="G4" s="150"/>
      <c r="H4" s="150"/>
      <c r="I4" s="150"/>
      <c r="J4" s="150"/>
      <c r="K4" s="150"/>
      <c r="L4" s="77"/>
    </row>
    <row r="5" spans="1:12" ht="13.9" hidden="1" customHeight="1" x14ac:dyDescent="0.25">
      <c r="A5" s="51"/>
      <c r="B5" s="51"/>
      <c r="C5" s="51"/>
      <c r="D5" s="74"/>
      <c r="E5" s="74"/>
      <c r="F5" s="75"/>
      <c r="G5" s="75"/>
      <c r="H5" s="75"/>
      <c r="I5" s="75"/>
      <c r="J5" s="76"/>
      <c r="K5" s="73"/>
      <c r="L5" s="2"/>
    </row>
    <row r="6" spans="1:12" ht="7.9" hidden="1" customHeight="1" x14ac:dyDescent="0.25">
      <c r="A6" s="51"/>
      <c r="B6" s="51"/>
      <c r="C6" s="51"/>
      <c r="D6" s="152"/>
      <c r="E6" s="152"/>
      <c r="F6" s="152"/>
      <c r="G6" s="152"/>
      <c r="H6" s="152"/>
      <c r="I6" s="152"/>
      <c r="J6" s="152"/>
      <c r="K6" s="152"/>
      <c r="L6" s="2"/>
    </row>
    <row r="7" spans="1:12" ht="17.25" customHeight="1" thickBot="1" x14ac:dyDescent="0.3">
      <c r="A7" s="51"/>
      <c r="B7" s="52"/>
      <c r="C7" s="52"/>
      <c r="D7" s="51"/>
      <c r="E7" s="51"/>
      <c r="F7" s="50"/>
      <c r="G7" s="50"/>
      <c r="H7" s="50"/>
      <c r="I7" s="50"/>
      <c r="J7" s="49"/>
      <c r="K7" s="78" t="s">
        <v>63</v>
      </c>
      <c r="L7" s="2"/>
    </row>
    <row r="8" spans="1:12" ht="22.15" customHeight="1" x14ac:dyDescent="0.25">
      <c r="A8" s="20"/>
      <c r="B8" s="48" t="s">
        <v>58</v>
      </c>
      <c r="C8" s="47" t="s">
        <v>57</v>
      </c>
      <c r="D8" s="153" t="s">
        <v>56</v>
      </c>
      <c r="E8" s="153" t="s">
        <v>61</v>
      </c>
      <c r="F8" s="153" t="s">
        <v>60</v>
      </c>
      <c r="G8" s="153" t="s">
        <v>75</v>
      </c>
      <c r="H8" s="153" t="s">
        <v>76</v>
      </c>
      <c r="I8" s="153" t="s">
        <v>72</v>
      </c>
      <c r="J8" s="153" t="s">
        <v>77</v>
      </c>
      <c r="K8" s="153" t="s">
        <v>78</v>
      </c>
      <c r="L8" s="2"/>
    </row>
    <row r="9" spans="1:12" ht="35.450000000000003" customHeight="1" x14ac:dyDescent="0.25">
      <c r="A9" s="20"/>
      <c r="B9" s="46"/>
      <c r="C9" s="59"/>
      <c r="D9" s="154"/>
      <c r="E9" s="154"/>
      <c r="F9" s="154"/>
      <c r="G9" s="154"/>
      <c r="H9" s="154"/>
      <c r="I9" s="154"/>
      <c r="J9" s="154"/>
      <c r="K9" s="154"/>
      <c r="L9" s="2"/>
    </row>
    <row r="10" spans="1:12" ht="16.5" customHeight="1" x14ac:dyDescent="0.25">
      <c r="A10" s="20"/>
      <c r="B10" s="46"/>
      <c r="C10" s="45"/>
      <c r="D10" s="44">
        <v>1</v>
      </c>
      <c r="E10" s="44">
        <v>2</v>
      </c>
      <c r="F10" s="44">
        <v>3</v>
      </c>
      <c r="G10" s="44">
        <v>4</v>
      </c>
      <c r="H10" s="44">
        <v>5</v>
      </c>
      <c r="I10" s="44">
        <v>6</v>
      </c>
      <c r="J10" s="44">
        <v>7</v>
      </c>
      <c r="K10" s="44">
        <v>8</v>
      </c>
      <c r="L10" s="2"/>
    </row>
    <row r="11" spans="1:12" ht="25.15" customHeight="1" x14ac:dyDescent="0.25">
      <c r="A11" s="14"/>
      <c r="B11" s="28">
        <v>100</v>
      </c>
      <c r="C11" s="27">
        <v>113</v>
      </c>
      <c r="D11" s="30" t="s">
        <v>53</v>
      </c>
      <c r="E11" s="29">
        <v>1</v>
      </c>
      <c r="F11" s="29" t="s">
        <v>3</v>
      </c>
      <c r="G11" s="66">
        <f>G12+G13+G14+G15+G16+G17+G18+G19</f>
        <v>941564396.14999998</v>
      </c>
      <c r="H11" s="66">
        <f>H12+H13+H14+H15+H16+H17+H18+H19</f>
        <v>1142085131.5900002</v>
      </c>
      <c r="I11" s="65">
        <f>I12+I13+I14+I15+I16+I17+I18+I19</f>
        <v>1184420039.1300001</v>
      </c>
      <c r="J11" s="65">
        <f t="shared" ref="J11:K11" si="0">J12+J13+J14+J15+J16+J17+J18+J19</f>
        <v>1245324188.1300001</v>
      </c>
      <c r="K11" s="65">
        <f t="shared" si="0"/>
        <v>1390243027.1300001</v>
      </c>
      <c r="L11" s="21"/>
    </row>
    <row r="12" spans="1:12" ht="79.150000000000006" customHeight="1" x14ac:dyDescent="0.25">
      <c r="A12" s="14"/>
      <c r="B12" s="28"/>
      <c r="C12" s="27">
        <v>102</v>
      </c>
      <c r="D12" s="26" t="s">
        <v>52</v>
      </c>
      <c r="E12" s="25">
        <v>1</v>
      </c>
      <c r="F12" s="24">
        <v>2</v>
      </c>
      <c r="G12" s="67">
        <v>9279476.3800000008</v>
      </c>
      <c r="H12" s="67">
        <v>5977586</v>
      </c>
      <c r="I12" s="60">
        <v>6279952</v>
      </c>
      <c r="J12" s="23">
        <v>6279952</v>
      </c>
      <c r="K12" s="22">
        <v>6279952</v>
      </c>
      <c r="L12" s="21"/>
    </row>
    <row r="13" spans="1:12" ht="88.15" customHeight="1" x14ac:dyDescent="0.25">
      <c r="A13" s="14"/>
      <c r="B13" s="28"/>
      <c r="C13" s="27">
        <v>103</v>
      </c>
      <c r="D13" s="38" t="s">
        <v>51</v>
      </c>
      <c r="E13" s="16">
        <v>1</v>
      </c>
      <c r="F13" s="37">
        <v>3</v>
      </c>
      <c r="G13" s="68">
        <v>29683561.440000001</v>
      </c>
      <c r="H13" s="68">
        <v>28966948</v>
      </c>
      <c r="I13" s="61">
        <v>30681864</v>
      </c>
      <c r="J13" s="9">
        <v>30652739</v>
      </c>
      <c r="K13" s="36">
        <v>30652739</v>
      </c>
      <c r="L13" s="21"/>
    </row>
    <row r="14" spans="1:12" ht="108" customHeight="1" x14ac:dyDescent="0.25">
      <c r="A14" s="14"/>
      <c r="B14" s="28"/>
      <c r="C14" s="27">
        <v>104</v>
      </c>
      <c r="D14" s="38" t="s">
        <v>50</v>
      </c>
      <c r="E14" s="16">
        <v>1</v>
      </c>
      <c r="F14" s="37">
        <v>4</v>
      </c>
      <c r="G14" s="68">
        <v>270226284.75999999</v>
      </c>
      <c r="H14" s="68">
        <v>250584865.13</v>
      </c>
      <c r="I14" s="61">
        <v>292471893</v>
      </c>
      <c r="J14" s="9">
        <v>292471893</v>
      </c>
      <c r="K14" s="36">
        <v>292471893</v>
      </c>
      <c r="L14" s="21"/>
    </row>
    <row r="15" spans="1:12" ht="22.15" customHeight="1" x14ac:dyDescent="0.25">
      <c r="A15" s="14"/>
      <c r="B15" s="28"/>
      <c r="C15" s="27">
        <v>105</v>
      </c>
      <c r="D15" s="38" t="s">
        <v>49</v>
      </c>
      <c r="E15" s="16">
        <v>1</v>
      </c>
      <c r="F15" s="37">
        <v>5</v>
      </c>
      <c r="G15" s="68">
        <v>18900</v>
      </c>
      <c r="H15" s="68">
        <v>8100</v>
      </c>
      <c r="I15" s="61">
        <v>1600</v>
      </c>
      <c r="J15" s="9">
        <v>21500</v>
      </c>
      <c r="K15" s="36">
        <v>700</v>
      </c>
      <c r="L15" s="21"/>
    </row>
    <row r="16" spans="1:12" ht="77.45" customHeight="1" x14ac:dyDescent="0.25">
      <c r="A16" s="14"/>
      <c r="B16" s="28"/>
      <c r="C16" s="27">
        <v>106</v>
      </c>
      <c r="D16" s="38" t="s">
        <v>48</v>
      </c>
      <c r="E16" s="16">
        <v>1</v>
      </c>
      <c r="F16" s="37">
        <v>6</v>
      </c>
      <c r="G16" s="68">
        <v>76793270.659999996</v>
      </c>
      <c r="H16" s="68">
        <v>76145666.549999997</v>
      </c>
      <c r="I16" s="61">
        <v>89696050</v>
      </c>
      <c r="J16" s="9">
        <v>89696050</v>
      </c>
      <c r="K16" s="36">
        <v>89696050</v>
      </c>
      <c r="L16" s="21"/>
    </row>
    <row r="17" spans="1:12" ht="34.9" customHeight="1" x14ac:dyDescent="0.25">
      <c r="A17" s="14"/>
      <c r="B17" s="28"/>
      <c r="C17" s="27"/>
      <c r="D17" s="38" t="s">
        <v>69</v>
      </c>
      <c r="E17" s="16">
        <v>1</v>
      </c>
      <c r="F17" s="37">
        <v>7</v>
      </c>
      <c r="G17" s="68">
        <v>11500000</v>
      </c>
      <c r="H17" s="68">
        <v>0</v>
      </c>
      <c r="I17" s="61">
        <v>0</v>
      </c>
      <c r="J17" s="9">
        <v>0</v>
      </c>
      <c r="K17" s="36">
        <v>0</v>
      </c>
      <c r="L17" s="21"/>
    </row>
    <row r="18" spans="1:12" ht="16.5" customHeight="1" x14ac:dyDescent="0.25">
      <c r="A18" s="14"/>
      <c r="B18" s="28"/>
      <c r="C18" s="27">
        <v>111</v>
      </c>
      <c r="D18" s="38" t="s">
        <v>47</v>
      </c>
      <c r="E18" s="16">
        <v>1</v>
      </c>
      <c r="F18" s="37">
        <v>11</v>
      </c>
      <c r="G18" s="68">
        <v>0</v>
      </c>
      <c r="H18" s="68">
        <v>234000000</v>
      </c>
      <c r="I18" s="61">
        <v>269549423</v>
      </c>
      <c r="J18" s="9">
        <v>314178401</v>
      </c>
      <c r="K18" s="36">
        <v>493349646</v>
      </c>
      <c r="L18" s="21"/>
    </row>
    <row r="19" spans="1:12" ht="27.6" customHeight="1" x14ac:dyDescent="0.25">
      <c r="A19" s="14"/>
      <c r="B19" s="28"/>
      <c r="C19" s="27">
        <v>113</v>
      </c>
      <c r="D19" s="35" t="s">
        <v>46</v>
      </c>
      <c r="E19" s="34">
        <v>1</v>
      </c>
      <c r="F19" s="33">
        <v>13</v>
      </c>
      <c r="G19" s="69">
        <v>544062902.90999997</v>
      </c>
      <c r="H19" s="69">
        <v>546401965.90999997</v>
      </c>
      <c r="I19" s="62">
        <v>495739257.13</v>
      </c>
      <c r="J19" s="32">
        <v>512023653.13</v>
      </c>
      <c r="K19" s="31">
        <v>477792047.13</v>
      </c>
      <c r="L19" s="21"/>
    </row>
    <row r="20" spans="1:12" ht="42" customHeight="1" x14ac:dyDescent="0.25">
      <c r="A20" s="14"/>
      <c r="B20" s="28">
        <v>300</v>
      </c>
      <c r="C20" s="27">
        <v>314</v>
      </c>
      <c r="D20" s="30" t="s">
        <v>45</v>
      </c>
      <c r="E20" s="29">
        <v>3</v>
      </c>
      <c r="F20" s="29" t="s">
        <v>3</v>
      </c>
      <c r="G20" s="66">
        <f>G21+G22+G24+G23</f>
        <v>164819250.63</v>
      </c>
      <c r="H20" s="66">
        <f>H21+H22+H24+H23</f>
        <v>171543043.44999999</v>
      </c>
      <c r="I20" s="66">
        <f t="shared" ref="I20:K20" si="1">I21+I22+I24+I23</f>
        <v>183578839.56999999</v>
      </c>
      <c r="J20" s="66">
        <f t="shared" si="1"/>
        <v>187249639.56999999</v>
      </c>
      <c r="K20" s="82">
        <f t="shared" si="1"/>
        <v>184366639.56999999</v>
      </c>
      <c r="L20" s="21"/>
    </row>
    <row r="21" spans="1:12" ht="16.5" customHeight="1" x14ac:dyDescent="0.25">
      <c r="A21" s="14"/>
      <c r="B21" s="28"/>
      <c r="C21" s="27">
        <v>304</v>
      </c>
      <c r="D21" s="26" t="s">
        <v>44</v>
      </c>
      <c r="E21" s="25">
        <v>3</v>
      </c>
      <c r="F21" s="24">
        <v>4</v>
      </c>
      <c r="G21" s="67">
        <v>10564700</v>
      </c>
      <c r="H21" s="67">
        <v>10290100</v>
      </c>
      <c r="I21" s="60">
        <v>11010600</v>
      </c>
      <c r="J21" s="23">
        <v>14670600</v>
      </c>
      <c r="K21" s="22">
        <v>11797600</v>
      </c>
      <c r="L21" s="21"/>
    </row>
    <row r="22" spans="1:12" ht="69.599999999999994" customHeight="1" x14ac:dyDescent="0.25">
      <c r="A22" s="14"/>
      <c r="B22" s="28"/>
      <c r="C22" s="27">
        <v>309</v>
      </c>
      <c r="D22" s="38" t="s">
        <v>43</v>
      </c>
      <c r="E22" s="16">
        <v>3</v>
      </c>
      <c r="F22" s="37">
        <v>9</v>
      </c>
      <c r="G22" s="68">
        <v>138361588.91999999</v>
      </c>
      <c r="H22" s="68">
        <v>149372300.81</v>
      </c>
      <c r="I22" s="61">
        <v>25992182.039999999</v>
      </c>
      <c r="J22" s="9">
        <v>25992182.039999999</v>
      </c>
      <c r="K22" s="36">
        <v>25992182.039999999</v>
      </c>
      <c r="L22" s="21"/>
    </row>
    <row r="23" spans="1:12" ht="69.599999999999994" customHeight="1" x14ac:dyDescent="0.25">
      <c r="A23" s="14"/>
      <c r="B23" s="28"/>
      <c r="C23" s="27"/>
      <c r="D23" s="35" t="s">
        <v>73</v>
      </c>
      <c r="E23" s="34">
        <v>3</v>
      </c>
      <c r="F23" s="33">
        <v>10</v>
      </c>
      <c r="G23" s="69">
        <v>308000</v>
      </c>
      <c r="H23" s="69">
        <v>0</v>
      </c>
      <c r="I23" s="62">
        <v>138719414.88999999</v>
      </c>
      <c r="J23" s="32">
        <v>138719414.88999999</v>
      </c>
      <c r="K23" s="31">
        <v>138719414.88999999</v>
      </c>
      <c r="L23" s="21"/>
    </row>
    <row r="24" spans="1:12" ht="62.45" customHeight="1" x14ac:dyDescent="0.25">
      <c r="A24" s="14"/>
      <c r="B24" s="28"/>
      <c r="C24" s="27">
        <v>314</v>
      </c>
      <c r="D24" s="35" t="s">
        <v>42</v>
      </c>
      <c r="E24" s="34">
        <v>3</v>
      </c>
      <c r="F24" s="33">
        <v>14</v>
      </c>
      <c r="G24" s="69">
        <v>15584961.710000001</v>
      </c>
      <c r="H24" s="69">
        <v>11880642.640000001</v>
      </c>
      <c r="I24" s="62">
        <v>7856642.6399999997</v>
      </c>
      <c r="J24" s="32">
        <v>7867442.6399999997</v>
      </c>
      <c r="K24" s="31">
        <v>7857442.6399999997</v>
      </c>
      <c r="L24" s="21"/>
    </row>
    <row r="25" spans="1:12" ht="29.45" customHeight="1" x14ac:dyDescent="0.25">
      <c r="A25" s="14"/>
      <c r="B25" s="28">
        <v>400</v>
      </c>
      <c r="C25" s="27">
        <v>412</v>
      </c>
      <c r="D25" s="30" t="s">
        <v>41</v>
      </c>
      <c r="E25" s="29">
        <v>4</v>
      </c>
      <c r="F25" s="29" t="s">
        <v>3</v>
      </c>
      <c r="G25" s="66">
        <f>G26+G27+G28+G29+G30+G31</f>
        <v>1591511356.3200002</v>
      </c>
      <c r="H25" s="66">
        <f>H26+H27+H28+H29+H30+H31</f>
        <v>1185353329.49</v>
      </c>
      <c r="I25" s="65">
        <f>I26+I27+I28+I29+I30+I31</f>
        <v>1389770488.0799999</v>
      </c>
      <c r="J25" s="65">
        <f t="shared" ref="J25:K25" si="2">J26+J27+J28+J29+J30+J31</f>
        <v>1460482594.04</v>
      </c>
      <c r="K25" s="65">
        <f t="shared" si="2"/>
        <v>1431482394.1600001</v>
      </c>
      <c r="L25" s="21"/>
    </row>
    <row r="26" spans="1:12" ht="18.600000000000001" customHeight="1" x14ac:dyDescent="0.25">
      <c r="A26" s="14"/>
      <c r="B26" s="28"/>
      <c r="C26" s="27">
        <v>401</v>
      </c>
      <c r="D26" s="26" t="s">
        <v>40</v>
      </c>
      <c r="E26" s="25">
        <v>4</v>
      </c>
      <c r="F26" s="24">
        <v>1</v>
      </c>
      <c r="G26" s="67">
        <v>7349152.8899999997</v>
      </c>
      <c r="H26" s="67">
        <v>5779200</v>
      </c>
      <c r="I26" s="60">
        <v>11726264.1</v>
      </c>
      <c r="J26" s="23">
        <v>11726264.1</v>
      </c>
      <c r="K26" s="22">
        <v>11726264.1</v>
      </c>
      <c r="L26" s="21"/>
    </row>
    <row r="27" spans="1:12" ht="16.5" customHeight="1" x14ac:dyDescent="0.25">
      <c r="A27" s="14"/>
      <c r="B27" s="28"/>
      <c r="C27" s="27">
        <v>405</v>
      </c>
      <c r="D27" s="38" t="s">
        <v>39</v>
      </c>
      <c r="E27" s="16">
        <v>4</v>
      </c>
      <c r="F27" s="37">
        <v>5</v>
      </c>
      <c r="G27" s="68">
        <v>23577466.800000001</v>
      </c>
      <c r="H27" s="68">
        <v>16605400</v>
      </c>
      <c r="I27" s="61">
        <v>16712500</v>
      </c>
      <c r="J27" s="9">
        <v>16260900</v>
      </c>
      <c r="K27" s="36">
        <v>16252000</v>
      </c>
      <c r="L27" s="21"/>
    </row>
    <row r="28" spans="1:12" ht="16.5" customHeight="1" x14ac:dyDescent="0.25">
      <c r="A28" s="14"/>
      <c r="B28" s="28"/>
      <c r="C28" s="27">
        <v>408</v>
      </c>
      <c r="D28" s="38" t="s">
        <v>38</v>
      </c>
      <c r="E28" s="16">
        <v>4</v>
      </c>
      <c r="F28" s="37">
        <v>8</v>
      </c>
      <c r="G28" s="68">
        <v>274032791.05000001</v>
      </c>
      <c r="H28" s="68">
        <v>193038054.59999999</v>
      </c>
      <c r="I28" s="61">
        <v>208479024</v>
      </c>
      <c r="J28" s="9">
        <v>192534024</v>
      </c>
      <c r="K28" s="36">
        <v>192534024</v>
      </c>
      <c r="L28" s="21"/>
    </row>
    <row r="29" spans="1:12" ht="16.5" customHeight="1" x14ac:dyDescent="0.25">
      <c r="A29" s="14"/>
      <c r="B29" s="28"/>
      <c r="C29" s="27">
        <v>409</v>
      </c>
      <c r="D29" s="38" t="s">
        <v>37</v>
      </c>
      <c r="E29" s="16">
        <v>4</v>
      </c>
      <c r="F29" s="37">
        <v>9</v>
      </c>
      <c r="G29" s="68">
        <v>905731591.15999997</v>
      </c>
      <c r="H29" s="68">
        <v>652885395.91999996</v>
      </c>
      <c r="I29" s="61">
        <v>820250886</v>
      </c>
      <c r="J29" s="9">
        <v>915489633.98000002</v>
      </c>
      <c r="K29" s="36">
        <v>886178118.15999997</v>
      </c>
      <c r="L29" s="21"/>
    </row>
    <row r="30" spans="1:12" ht="16.5" customHeight="1" x14ac:dyDescent="0.25">
      <c r="A30" s="14"/>
      <c r="B30" s="28"/>
      <c r="C30" s="27">
        <v>410</v>
      </c>
      <c r="D30" s="38" t="s">
        <v>36</v>
      </c>
      <c r="E30" s="16">
        <v>4</v>
      </c>
      <c r="F30" s="37">
        <v>10</v>
      </c>
      <c r="G30" s="68">
        <v>46563739.939999998</v>
      </c>
      <c r="H30" s="68">
        <v>27295883.079999998</v>
      </c>
      <c r="I30" s="61">
        <v>9009196.75</v>
      </c>
      <c r="J30" s="9">
        <v>9101980.7300000004</v>
      </c>
      <c r="K30" s="36">
        <v>9656196.6699999999</v>
      </c>
      <c r="L30" s="21"/>
    </row>
    <row r="31" spans="1:12" ht="16.5" customHeight="1" x14ac:dyDescent="0.25">
      <c r="A31" s="14"/>
      <c r="B31" s="28"/>
      <c r="C31" s="27">
        <v>412</v>
      </c>
      <c r="D31" s="35" t="s">
        <v>35</v>
      </c>
      <c r="E31" s="34">
        <v>4</v>
      </c>
      <c r="F31" s="33">
        <v>12</v>
      </c>
      <c r="G31" s="69">
        <v>334256614.48000002</v>
      </c>
      <c r="H31" s="69">
        <v>289749395.88999999</v>
      </c>
      <c r="I31" s="62">
        <v>323592617.23000002</v>
      </c>
      <c r="J31" s="32">
        <v>315369791.23000002</v>
      </c>
      <c r="K31" s="31">
        <v>315135791.23000002</v>
      </c>
      <c r="L31" s="21"/>
    </row>
    <row r="32" spans="1:12" ht="26.45" customHeight="1" x14ac:dyDescent="0.25">
      <c r="A32" s="14"/>
      <c r="B32" s="28">
        <v>500</v>
      </c>
      <c r="C32" s="27">
        <v>505</v>
      </c>
      <c r="D32" s="30" t="s">
        <v>34</v>
      </c>
      <c r="E32" s="29">
        <v>5</v>
      </c>
      <c r="F32" s="29" t="s">
        <v>3</v>
      </c>
      <c r="G32" s="66">
        <f>G33+G34+G35+G36</f>
        <v>1082719084.29</v>
      </c>
      <c r="H32" s="66">
        <f>H33+H34+H35+H36</f>
        <v>785536809.81999993</v>
      </c>
      <c r="I32" s="65">
        <f>I33+I34+I35+I36</f>
        <v>875290823.04999995</v>
      </c>
      <c r="J32" s="65">
        <f t="shared" ref="J32:L32" si="3">J33+J34+J35+J36</f>
        <v>890845055.68999994</v>
      </c>
      <c r="K32" s="65">
        <f t="shared" si="3"/>
        <v>939034952.07999992</v>
      </c>
      <c r="L32" s="65">
        <f t="shared" si="3"/>
        <v>0</v>
      </c>
    </row>
    <row r="33" spans="1:12" ht="16.5" customHeight="1" x14ac:dyDescent="0.25">
      <c r="A33" s="14"/>
      <c r="B33" s="28"/>
      <c r="C33" s="27">
        <v>501</v>
      </c>
      <c r="D33" s="26" t="s">
        <v>33</v>
      </c>
      <c r="E33" s="25">
        <v>5</v>
      </c>
      <c r="F33" s="24">
        <v>1</v>
      </c>
      <c r="G33" s="67">
        <v>122194343.56</v>
      </c>
      <c r="H33" s="67">
        <v>76545923.269999996</v>
      </c>
      <c r="I33" s="60">
        <v>146755315.96000001</v>
      </c>
      <c r="J33" s="23">
        <v>179347057.53</v>
      </c>
      <c r="K33" s="22">
        <v>183893574.38999999</v>
      </c>
      <c r="L33" s="21"/>
    </row>
    <row r="34" spans="1:12" ht="16.5" customHeight="1" x14ac:dyDescent="0.25">
      <c r="A34" s="14"/>
      <c r="B34" s="28"/>
      <c r="C34" s="27">
        <v>502</v>
      </c>
      <c r="D34" s="38" t="s">
        <v>32</v>
      </c>
      <c r="E34" s="16">
        <v>5</v>
      </c>
      <c r="F34" s="37">
        <v>2</v>
      </c>
      <c r="G34" s="68">
        <v>154314658.66999999</v>
      </c>
      <c r="H34" s="68">
        <v>102195213.31999999</v>
      </c>
      <c r="I34" s="61">
        <v>69182371</v>
      </c>
      <c r="J34" s="9">
        <v>73800346</v>
      </c>
      <c r="K34" s="36">
        <v>75414896</v>
      </c>
      <c r="L34" s="21"/>
    </row>
    <row r="35" spans="1:12" ht="16.5" customHeight="1" x14ac:dyDescent="0.25">
      <c r="A35" s="14"/>
      <c r="B35" s="28"/>
      <c r="C35" s="27">
        <v>503</v>
      </c>
      <c r="D35" s="38" t="s">
        <v>31</v>
      </c>
      <c r="E35" s="16">
        <v>5</v>
      </c>
      <c r="F35" s="37">
        <v>3</v>
      </c>
      <c r="G35" s="68">
        <v>718306600.90999997</v>
      </c>
      <c r="H35" s="68">
        <v>545442778.75999999</v>
      </c>
      <c r="I35" s="61">
        <v>596292761.65999997</v>
      </c>
      <c r="J35" s="9">
        <v>574637277.73000002</v>
      </c>
      <c r="K35" s="36">
        <v>616666107.25999999</v>
      </c>
      <c r="L35" s="21"/>
    </row>
    <row r="36" spans="1:12" ht="36" customHeight="1" x14ac:dyDescent="0.25">
      <c r="A36" s="14"/>
      <c r="B36" s="28"/>
      <c r="C36" s="27">
        <v>505</v>
      </c>
      <c r="D36" s="35" t="s">
        <v>30</v>
      </c>
      <c r="E36" s="34">
        <v>5</v>
      </c>
      <c r="F36" s="33">
        <v>5</v>
      </c>
      <c r="G36" s="69">
        <v>87903481.150000006</v>
      </c>
      <c r="H36" s="69">
        <v>61352894.469999999</v>
      </c>
      <c r="I36" s="62">
        <v>63060374.43</v>
      </c>
      <c r="J36" s="32">
        <v>63060374.43</v>
      </c>
      <c r="K36" s="31">
        <v>63060374.43</v>
      </c>
      <c r="L36" s="21"/>
    </row>
    <row r="37" spans="1:12" ht="27" customHeight="1" x14ac:dyDescent="0.25">
      <c r="A37" s="14"/>
      <c r="B37" s="28">
        <v>600</v>
      </c>
      <c r="C37" s="27">
        <v>605</v>
      </c>
      <c r="D37" s="30" t="s">
        <v>29</v>
      </c>
      <c r="E37" s="29">
        <v>6</v>
      </c>
      <c r="F37" s="29" t="s">
        <v>3</v>
      </c>
      <c r="G37" s="66">
        <f>G38</f>
        <v>221000</v>
      </c>
      <c r="H37" s="66">
        <f>H38</f>
        <v>163600</v>
      </c>
      <c r="I37" s="66">
        <f t="shared" ref="I37:K37" si="4">I38</f>
        <v>177700</v>
      </c>
      <c r="J37" s="66">
        <f t="shared" si="4"/>
        <v>195100</v>
      </c>
      <c r="K37" s="82">
        <f t="shared" si="4"/>
        <v>172000</v>
      </c>
      <c r="L37" s="21"/>
    </row>
    <row r="38" spans="1:12" ht="16.5" customHeight="1" x14ac:dyDescent="0.25">
      <c r="A38" s="14"/>
      <c r="B38" s="28"/>
      <c r="C38" s="27">
        <v>605</v>
      </c>
      <c r="D38" s="43" t="s">
        <v>28</v>
      </c>
      <c r="E38" s="42">
        <v>6</v>
      </c>
      <c r="F38" s="41">
        <v>5</v>
      </c>
      <c r="G38" s="70">
        <v>221000</v>
      </c>
      <c r="H38" s="70">
        <v>163600</v>
      </c>
      <c r="I38" s="63">
        <v>177700</v>
      </c>
      <c r="J38" s="40">
        <v>195100</v>
      </c>
      <c r="K38" s="39">
        <v>172000</v>
      </c>
      <c r="L38" s="21"/>
    </row>
    <row r="39" spans="1:12" ht="25.15" customHeight="1" x14ac:dyDescent="0.25">
      <c r="A39" s="14"/>
      <c r="B39" s="28">
        <v>700</v>
      </c>
      <c r="C39" s="27">
        <v>709</v>
      </c>
      <c r="D39" s="30" t="s">
        <v>27</v>
      </c>
      <c r="E39" s="29">
        <v>7</v>
      </c>
      <c r="F39" s="29" t="s">
        <v>3</v>
      </c>
      <c r="G39" s="66">
        <f>G40+G41+G42+G43+G44</f>
        <v>6259679253.5799999</v>
      </c>
      <c r="H39" s="66">
        <f>H40+H41+H42+H43+H44</f>
        <v>6704402237.2999992</v>
      </c>
      <c r="I39" s="65">
        <f>I40+I41+I42+I43+I44</f>
        <v>7768627655.1100006</v>
      </c>
      <c r="J39" s="65">
        <f t="shared" ref="J39:K39" si="5">J40+J41+J42+J43+J44</f>
        <v>8104558456.8600016</v>
      </c>
      <c r="K39" s="65">
        <f t="shared" si="5"/>
        <v>5971798230.5500002</v>
      </c>
      <c r="L39" s="21"/>
    </row>
    <row r="40" spans="1:12" ht="16.5" customHeight="1" x14ac:dyDescent="0.25">
      <c r="A40" s="14"/>
      <c r="B40" s="28"/>
      <c r="C40" s="27">
        <v>701</v>
      </c>
      <c r="D40" s="26" t="s">
        <v>26</v>
      </c>
      <c r="E40" s="25">
        <v>7</v>
      </c>
      <c r="F40" s="24">
        <v>1</v>
      </c>
      <c r="G40" s="67">
        <v>1903140042.55</v>
      </c>
      <c r="H40" s="67">
        <v>1904303466.2</v>
      </c>
      <c r="I40" s="60">
        <v>2129290986.4000001</v>
      </c>
      <c r="J40" s="23">
        <v>2168008286.4000001</v>
      </c>
      <c r="K40" s="22">
        <v>2053110686.4000001</v>
      </c>
      <c r="L40" s="21"/>
    </row>
    <row r="41" spans="1:12" ht="16.5" customHeight="1" x14ac:dyDescent="0.25">
      <c r="A41" s="14"/>
      <c r="B41" s="28"/>
      <c r="C41" s="27">
        <v>702</v>
      </c>
      <c r="D41" s="38" t="s">
        <v>25</v>
      </c>
      <c r="E41" s="16">
        <v>7</v>
      </c>
      <c r="F41" s="37">
        <v>2</v>
      </c>
      <c r="G41" s="68">
        <v>3436907542.8600001</v>
      </c>
      <c r="H41" s="68">
        <v>4074881821.0700002</v>
      </c>
      <c r="I41" s="61">
        <v>4590942152.0299997</v>
      </c>
      <c r="J41" s="9">
        <v>5165933431.5600004</v>
      </c>
      <c r="K41" s="36">
        <v>3148070805.25</v>
      </c>
      <c r="L41" s="21"/>
    </row>
    <row r="42" spans="1:12" ht="16.5" customHeight="1" x14ac:dyDescent="0.25">
      <c r="A42" s="14"/>
      <c r="B42" s="28"/>
      <c r="C42" s="27">
        <v>703</v>
      </c>
      <c r="D42" s="38" t="s">
        <v>24</v>
      </c>
      <c r="E42" s="16">
        <v>7</v>
      </c>
      <c r="F42" s="37">
        <v>3</v>
      </c>
      <c r="G42" s="68">
        <v>372081257.48000002</v>
      </c>
      <c r="H42" s="68">
        <v>362853004.23000002</v>
      </c>
      <c r="I42" s="61">
        <v>385036150.75999999</v>
      </c>
      <c r="J42" s="9">
        <v>385036150.75999999</v>
      </c>
      <c r="K42" s="36">
        <v>385036150.75999999</v>
      </c>
      <c r="L42" s="21"/>
    </row>
    <row r="43" spans="1:12" ht="16.5" customHeight="1" x14ac:dyDescent="0.25">
      <c r="A43" s="14"/>
      <c r="B43" s="28"/>
      <c r="C43" s="27">
        <v>707</v>
      </c>
      <c r="D43" s="38" t="s">
        <v>23</v>
      </c>
      <c r="E43" s="16">
        <v>7</v>
      </c>
      <c r="F43" s="37">
        <v>7</v>
      </c>
      <c r="G43" s="68">
        <v>275760107.60000002</v>
      </c>
      <c r="H43" s="68">
        <v>80624630.569999993</v>
      </c>
      <c r="I43" s="61">
        <v>277928282.82999998</v>
      </c>
      <c r="J43" s="9">
        <v>150505.04999999999</v>
      </c>
      <c r="K43" s="36">
        <v>150505.04999999999</v>
      </c>
      <c r="L43" s="21"/>
    </row>
    <row r="44" spans="1:12" ht="16.5" customHeight="1" x14ac:dyDescent="0.25">
      <c r="A44" s="14"/>
      <c r="B44" s="28"/>
      <c r="C44" s="27">
        <v>709</v>
      </c>
      <c r="D44" s="35" t="s">
        <v>22</v>
      </c>
      <c r="E44" s="34">
        <v>7</v>
      </c>
      <c r="F44" s="33">
        <v>9</v>
      </c>
      <c r="G44" s="69">
        <v>271790303.08999997</v>
      </c>
      <c r="H44" s="69">
        <v>281739315.23000002</v>
      </c>
      <c r="I44" s="62">
        <v>385430083.08999997</v>
      </c>
      <c r="J44" s="32">
        <v>385430083.08999997</v>
      </c>
      <c r="K44" s="31">
        <v>385430083.08999997</v>
      </c>
      <c r="L44" s="21"/>
    </row>
    <row r="45" spans="1:12" ht="23.45" customHeight="1" x14ac:dyDescent="0.25">
      <c r="A45" s="14"/>
      <c r="B45" s="28">
        <v>800</v>
      </c>
      <c r="C45" s="27">
        <v>804</v>
      </c>
      <c r="D45" s="30" t="s">
        <v>21</v>
      </c>
      <c r="E45" s="29">
        <v>8</v>
      </c>
      <c r="F45" s="29" t="s">
        <v>3</v>
      </c>
      <c r="G45" s="66">
        <f>G46+G47</f>
        <v>207711670.43000001</v>
      </c>
      <c r="H45" s="66">
        <f>H46+H47</f>
        <v>266773091.66999999</v>
      </c>
      <c r="I45" s="65">
        <f>I46+I47</f>
        <v>247995691.75</v>
      </c>
      <c r="J45" s="65">
        <f t="shared" ref="J45:K45" si="6">J46+J47</f>
        <v>247393016.75</v>
      </c>
      <c r="K45" s="65">
        <f t="shared" si="6"/>
        <v>246902591.75</v>
      </c>
      <c r="L45" s="21"/>
    </row>
    <row r="46" spans="1:12" ht="16.5" customHeight="1" x14ac:dyDescent="0.25">
      <c r="A46" s="14"/>
      <c r="B46" s="28"/>
      <c r="C46" s="27">
        <v>801</v>
      </c>
      <c r="D46" s="26" t="s">
        <v>20</v>
      </c>
      <c r="E46" s="25">
        <v>8</v>
      </c>
      <c r="F46" s="24">
        <v>1</v>
      </c>
      <c r="G46" s="67">
        <v>201806470.43000001</v>
      </c>
      <c r="H46" s="67">
        <v>240866520.66999999</v>
      </c>
      <c r="I46" s="60">
        <v>242089491.75</v>
      </c>
      <c r="J46" s="23">
        <v>241486116.75</v>
      </c>
      <c r="K46" s="22">
        <v>240994991.75</v>
      </c>
      <c r="L46" s="21"/>
    </row>
    <row r="47" spans="1:12" ht="16.5" customHeight="1" x14ac:dyDescent="0.25">
      <c r="A47" s="14"/>
      <c r="B47" s="28"/>
      <c r="C47" s="27">
        <v>804</v>
      </c>
      <c r="D47" s="35" t="s">
        <v>19</v>
      </c>
      <c r="E47" s="34">
        <v>8</v>
      </c>
      <c r="F47" s="33">
        <v>4</v>
      </c>
      <c r="G47" s="69">
        <v>5905200</v>
      </c>
      <c r="H47" s="69">
        <v>25906571</v>
      </c>
      <c r="I47" s="62">
        <v>5906200</v>
      </c>
      <c r="J47" s="32">
        <v>5906900</v>
      </c>
      <c r="K47" s="31">
        <v>5907600</v>
      </c>
      <c r="L47" s="21"/>
    </row>
    <row r="48" spans="1:12" ht="21" customHeight="1" x14ac:dyDescent="0.25">
      <c r="A48" s="14"/>
      <c r="B48" s="28">
        <v>900</v>
      </c>
      <c r="C48" s="27">
        <v>909</v>
      </c>
      <c r="D48" s="30" t="s">
        <v>18</v>
      </c>
      <c r="E48" s="29">
        <v>9</v>
      </c>
      <c r="F48" s="29" t="s">
        <v>3</v>
      </c>
      <c r="G48" s="66">
        <f>G49</f>
        <v>1087329.6599999999</v>
      </c>
      <c r="H48" s="66">
        <f>H49</f>
        <v>5521400</v>
      </c>
      <c r="I48" s="66">
        <f t="shared" ref="I48:K48" si="7">I49</f>
        <v>4664300</v>
      </c>
      <c r="J48" s="66">
        <f t="shared" si="7"/>
        <v>4664300</v>
      </c>
      <c r="K48" s="82">
        <f t="shared" si="7"/>
        <v>4664300</v>
      </c>
      <c r="L48" s="21"/>
    </row>
    <row r="49" spans="1:12" ht="16.5" customHeight="1" x14ac:dyDescent="0.25">
      <c r="A49" s="14"/>
      <c r="B49" s="28"/>
      <c r="C49" s="27">
        <v>909</v>
      </c>
      <c r="D49" s="43" t="s">
        <v>17</v>
      </c>
      <c r="E49" s="42">
        <v>9</v>
      </c>
      <c r="F49" s="41">
        <v>9</v>
      </c>
      <c r="G49" s="70">
        <v>1087329.6599999999</v>
      </c>
      <c r="H49" s="70">
        <v>5521400</v>
      </c>
      <c r="I49" s="63">
        <v>4664300</v>
      </c>
      <c r="J49" s="40">
        <v>4664300</v>
      </c>
      <c r="K49" s="9">
        <v>4664300</v>
      </c>
      <c r="L49" s="21"/>
    </row>
    <row r="50" spans="1:12" ht="25.9" customHeight="1" x14ac:dyDescent="0.25">
      <c r="A50" s="14"/>
      <c r="B50" s="28">
        <v>1000</v>
      </c>
      <c r="C50" s="27">
        <v>1006</v>
      </c>
      <c r="D50" s="30" t="s">
        <v>16</v>
      </c>
      <c r="E50" s="29">
        <v>10</v>
      </c>
      <c r="F50" s="29" t="s">
        <v>3</v>
      </c>
      <c r="G50" s="66">
        <f>G51+G52+G53+G54+G55</f>
        <v>436843523.75</v>
      </c>
      <c r="H50" s="66">
        <f>H51+H52+H53+H54+H55</f>
        <v>503838092.44999999</v>
      </c>
      <c r="I50" s="66">
        <f t="shared" ref="I50:K50" si="8">I51+I52+I53+I54+I55</f>
        <v>334247822.56999999</v>
      </c>
      <c r="J50" s="66">
        <f t="shared" si="8"/>
        <v>352761432.32999998</v>
      </c>
      <c r="K50" s="82">
        <f t="shared" si="8"/>
        <v>332659348.13</v>
      </c>
      <c r="L50" s="21"/>
    </row>
    <row r="51" spans="1:12" ht="16.5" customHeight="1" x14ac:dyDescent="0.25">
      <c r="A51" s="14"/>
      <c r="B51" s="28"/>
      <c r="C51" s="27">
        <v>1001</v>
      </c>
      <c r="D51" s="26" t="s">
        <v>15</v>
      </c>
      <c r="E51" s="25">
        <v>10</v>
      </c>
      <c r="F51" s="24">
        <v>1</v>
      </c>
      <c r="G51" s="67">
        <v>7823525.8700000001</v>
      </c>
      <c r="H51" s="67">
        <v>8257964</v>
      </c>
      <c r="I51" s="60">
        <v>8257964</v>
      </c>
      <c r="J51" s="23">
        <v>8257964</v>
      </c>
      <c r="K51" s="22">
        <v>8257964</v>
      </c>
      <c r="L51" s="21"/>
    </row>
    <row r="52" spans="1:12" ht="16.5" customHeight="1" x14ac:dyDescent="0.25">
      <c r="A52" s="14"/>
      <c r="B52" s="28"/>
      <c r="C52" s="27">
        <v>1002</v>
      </c>
      <c r="D52" s="38" t="s">
        <v>14</v>
      </c>
      <c r="E52" s="16">
        <v>10</v>
      </c>
      <c r="F52" s="37">
        <v>2</v>
      </c>
      <c r="G52" s="68">
        <v>33926318.5</v>
      </c>
      <c r="H52" s="68">
        <v>35222488.020000003</v>
      </c>
      <c r="I52" s="61">
        <v>51528086.149999999</v>
      </c>
      <c r="J52" s="9">
        <v>50360848.549999997</v>
      </c>
      <c r="K52" s="36">
        <v>50360848.549999997</v>
      </c>
      <c r="L52" s="21"/>
    </row>
    <row r="53" spans="1:12" ht="16.5" customHeight="1" x14ac:dyDescent="0.25">
      <c r="A53" s="14"/>
      <c r="B53" s="28"/>
      <c r="C53" s="27">
        <v>1003</v>
      </c>
      <c r="D53" s="38" t="s">
        <v>13</v>
      </c>
      <c r="E53" s="16">
        <v>10</v>
      </c>
      <c r="F53" s="37">
        <v>3</v>
      </c>
      <c r="G53" s="68">
        <v>14015930.32</v>
      </c>
      <c r="H53" s="68">
        <v>31030629.84</v>
      </c>
      <c r="I53" s="61">
        <v>43442130.240000002</v>
      </c>
      <c r="J53" s="9">
        <v>54834030.240000002</v>
      </c>
      <c r="K53" s="36">
        <v>54825630.240000002</v>
      </c>
      <c r="L53" s="21"/>
    </row>
    <row r="54" spans="1:12" ht="16.5" customHeight="1" x14ac:dyDescent="0.25">
      <c r="A54" s="14"/>
      <c r="B54" s="28"/>
      <c r="C54" s="27">
        <v>1004</v>
      </c>
      <c r="D54" s="38" t="s">
        <v>12</v>
      </c>
      <c r="E54" s="16">
        <v>10</v>
      </c>
      <c r="F54" s="37">
        <v>4</v>
      </c>
      <c r="G54" s="68">
        <v>237398823.56</v>
      </c>
      <c r="H54" s="68">
        <v>273698394.58999997</v>
      </c>
      <c r="I54" s="61">
        <v>109816526.31999999</v>
      </c>
      <c r="J54" s="9">
        <v>118105473.68000001</v>
      </c>
      <c r="K54" s="36">
        <v>98011789.480000004</v>
      </c>
      <c r="L54" s="21"/>
    </row>
    <row r="55" spans="1:12" ht="16.5" customHeight="1" x14ac:dyDescent="0.25">
      <c r="A55" s="14"/>
      <c r="B55" s="28"/>
      <c r="C55" s="27">
        <v>1006</v>
      </c>
      <c r="D55" s="35" t="s">
        <v>11</v>
      </c>
      <c r="E55" s="34">
        <v>10</v>
      </c>
      <c r="F55" s="33">
        <v>6</v>
      </c>
      <c r="G55" s="69">
        <v>143678925.5</v>
      </c>
      <c r="H55" s="69">
        <v>155628616</v>
      </c>
      <c r="I55" s="62">
        <v>121203115.86</v>
      </c>
      <c r="J55" s="32">
        <v>121203115.86</v>
      </c>
      <c r="K55" s="31">
        <v>121203115.86</v>
      </c>
      <c r="L55" s="21"/>
    </row>
    <row r="56" spans="1:12" ht="38.450000000000003" customHeight="1" x14ac:dyDescent="0.25">
      <c r="A56" s="14"/>
      <c r="B56" s="28">
        <v>1100</v>
      </c>
      <c r="C56" s="27">
        <v>1105</v>
      </c>
      <c r="D56" s="30" t="s">
        <v>10</v>
      </c>
      <c r="E56" s="29">
        <v>11</v>
      </c>
      <c r="F56" s="29" t="s">
        <v>3</v>
      </c>
      <c r="G56" s="66">
        <f>G57+G60+G59+G58</f>
        <v>273190004.09000003</v>
      </c>
      <c r="H56" s="66">
        <f>H57+H60+H58+H59</f>
        <v>355456587.26999998</v>
      </c>
      <c r="I56" s="65">
        <f>I57+I60+I58+I59</f>
        <v>361261998.31</v>
      </c>
      <c r="J56" s="65">
        <f t="shared" ref="J56:K56" si="9">J57+J60+J58+J59</f>
        <v>369255366.73000002</v>
      </c>
      <c r="K56" s="65">
        <f t="shared" si="9"/>
        <v>372569366.72999996</v>
      </c>
      <c r="L56" s="21"/>
    </row>
    <row r="57" spans="1:12" ht="23.45" customHeight="1" x14ac:dyDescent="0.25">
      <c r="A57" s="14"/>
      <c r="B57" s="28"/>
      <c r="C57" s="27">
        <v>1101</v>
      </c>
      <c r="D57" s="26" t="s">
        <v>9</v>
      </c>
      <c r="E57" s="25">
        <v>11</v>
      </c>
      <c r="F57" s="24">
        <v>1</v>
      </c>
      <c r="G57" s="67">
        <v>246336283.02000001</v>
      </c>
      <c r="H57" s="67">
        <v>321627695.94</v>
      </c>
      <c r="I57" s="60">
        <v>342975962.19</v>
      </c>
      <c r="J57" s="23">
        <v>350959330.61000001</v>
      </c>
      <c r="K57" s="22">
        <v>354502593.76999998</v>
      </c>
      <c r="L57" s="21"/>
    </row>
    <row r="58" spans="1:12" ht="23.45" customHeight="1" x14ac:dyDescent="0.25">
      <c r="A58" s="14"/>
      <c r="B58" s="28"/>
      <c r="C58" s="27"/>
      <c r="D58" s="91" t="s">
        <v>70</v>
      </c>
      <c r="E58" s="16">
        <v>11</v>
      </c>
      <c r="F58" s="16">
        <v>2</v>
      </c>
      <c r="G58" s="83">
        <v>0</v>
      </c>
      <c r="H58" s="83">
        <v>6049972.4900000002</v>
      </c>
      <c r="I58" s="61">
        <v>0</v>
      </c>
      <c r="J58" s="9">
        <v>0</v>
      </c>
      <c r="K58" s="9">
        <v>0</v>
      </c>
      <c r="L58" s="21"/>
    </row>
    <row r="59" spans="1:12" ht="23.45" customHeight="1" x14ac:dyDescent="0.25">
      <c r="A59" s="14"/>
      <c r="B59" s="28"/>
      <c r="C59" s="27"/>
      <c r="D59" s="91" t="s">
        <v>71</v>
      </c>
      <c r="E59" s="16">
        <v>11</v>
      </c>
      <c r="F59" s="16">
        <v>3</v>
      </c>
      <c r="G59" s="83">
        <v>307368.42</v>
      </c>
      <c r="H59" s="83">
        <v>583084.21</v>
      </c>
      <c r="I59" s="61">
        <v>219263.16</v>
      </c>
      <c r="J59" s="9">
        <v>229263.16</v>
      </c>
      <c r="K59" s="9">
        <v>0</v>
      </c>
      <c r="L59" s="21"/>
    </row>
    <row r="60" spans="1:12" ht="36.6" customHeight="1" x14ac:dyDescent="0.25">
      <c r="A60" s="14"/>
      <c r="B60" s="28"/>
      <c r="C60" s="27">
        <v>1105</v>
      </c>
      <c r="D60" s="35" t="s">
        <v>8</v>
      </c>
      <c r="E60" s="34">
        <v>11</v>
      </c>
      <c r="F60" s="33">
        <v>5</v>
      </c>
      <c r="G60" s="69">
        <v>26546352.649999999</v>
      </c>
      <c r="H60" s="69">
        <v>27195834.629999999</v>
      </c>
      <c r="I60" s="62">
        <v>18066772.960000001</v>
      </c>
      <c r="J60" s="32">
        <v>18066772.960000001</v>
      </c>
      <c r="K60" s="31">
        <v>18066772.960000001</v>
      </c>
      <c r="L60" s="21"/>
    </row>
    <row r="61" spans="1:12" ht="33.6" customHeight="1" x14ac:dyDescent="0.25">
      <c r="A61" s="14"/>
      <c r="B61" s="28">
        <v>1200</v>
      </c>
      <c r="C61" s="27">
        <v>1204</v>
      </c>
      <c r="D61" s="30" t="s">
        <v>7</v>
      </c>
      <c r="E61" s="29">
        <v>12</v>
      </c>
      <c r="F61" s="29" t="s">
        <v>3</v>
      </c>
      <c r="G61" s="66">
        <f>G63+G62</f>
        <v>80019525.159999996</v>
      </c>
      <c r="H61" s="66">
        <f>H62+H63</f>
        <v>135938276.95999998</v>
      </c>
      <c r="I61" s="66">
        <f>I62+I63</f>
        <v>108689542.43000001</v>
      </c>
      <c r="J61" s="66">
        <f t="shared" ref="J61:K61" si="10">J62+J63</f>
        <v>93821049.900000006</v>
      </c>
      <c r="K61" s="82">
        <f t="shared" si="10"/>
        <v>93821049.900000006</v>
      </c>
      <c r="L61" s="81"/>
    </row>
    <row r="62" spans="1:12" ht="19.149999999999999" customHeight="1" x14ac:dyDescent="0.25">
      <c r="A62" s="14"/>
      <c r="B62" s="28"/>
      <c r="C62" s="27">
        <v>1202</v>
      </c>
      <c r="D62" s="26" t="s">
        <v>6</v>
      </c>
      <c r="E62" s="25">
        <v>12</v>
      </c>
      <c r="F62" s="24">
        <v>2</v>
      </c>
      <c r="G62" s="67">
        <v>72346874.409999996</v>
      </c>
      <c r="H62" s="67">
        <v>131288276.95999999</v>
      </c>
      <c r="I62" s="60">
        <v>103839542.43000001</v>
      </c>
      <c r="J62" s="23">
        <v>88971049.900000006</v>
      </c>
      <c r="K62" s="9">
        <v>88971049.900000006</v>
      </c>
      <c r="L62" s="81"/>
    </row>
    <row r="63" spans="1:12" ht="34.9" customHeight="1" x14ac:dyDescent="0.25">
      <c r="A63" s="14"/>
      <c r="B63" s="28"/>
      <c r="C63" s="27">
        <v>1204</v>
      </c>
      <c r="D63" s="35" t="s">
        <v>5</v>
      </c>
      <c r="E63" s="34">
        <v>12</v>
      </c>
      <c r="F63" s="33">
        <v>4</v>
      </c>
      <c r="G63" s="69">
        <v>7672650.75</v>
      </c>
      <c r="H63" s="69">
        <v>4650000</v>
      </c>
      <c r="I63" s="62">
        <v>4850000</v>
      </c>
      <c r="J63" s="32">
        <v>4850000</v>
      </c>
      <c r="K63" s="9">
        <v>4850000</v>
      </c>
      <c r="L63" s="81"/>
    </row>
    <row r="64" spans="1:12" ht="39" customHeight="1" x14ac:dyDescent="0.25">
      <c r="A64" s="14"/>
      <c r="B64" s="28">
        <v>1300</v>
      </c>
      <c r="C64" s="27">
        <v>1301</v>
      </c>
      <c r="D64" s="30" t="s">
        <v>4</v>
      </c>
      <c r="E64" s="29">
        <v>13</v>
      </c>
      <c r="F64" s="29" t="s">
        <v>3</v>
      </c>
      <c r="G64" s="66">
        <f>G65</f>
        <v>1417636.99</v>
      </c>
      <c r="H64" s="66">
        <f>H65</f>
        <v>5000000</v>
      </c>
      <c r="I64" s="66">
        <f>I65</f>
        <v>5000000</v>
      </c>
      <c r="J64" s="66">
        <f t="shared" ref="J64:K64" si="11">J65</f>
        <v>5000000</v>
      </c>
      <c r="K64" s="82">
        <f t="shared" si="11"/>
        <v>5000000</v>
      </c>
      <c r="L64" s="81"/>
    </row>
    <row r="65" spans="1:12" ht="44.45" customHeight="1" thickBot="1" x14ac:dyDescent="0.3">
      <c r="A65" s="14"/>
      <c r="B65" s="28"/>
      <c r="C65" s="27">
        <v>1301</v>
      </c>
      <c r="D65" s="26" t="s">
        <v>2</v>
      </c>
      <c r="E65" s="25">
        <v>13</v>
      </c>
      <c r="F65" s="24">
        <v>1</v>
      </c>
      <c r="G65" s="67">
        <v>1417636.99</v>
      </c>
      <c r="H65" s="67">
        <v>5000000</v>
      </c>
      <c r="I65" s="60">
        <v>5000000</v>
      </c>
      <c r="J65" s="23">
        <v>5000000</v>
      </c>
      <c r="K65" s="9">
        <v>5000000</v>
      </c>
      <c r="L65" s="81"/>
    </row>
    <row r="66" spans="1:12" ht="409.6" hidden="1" customHeight="1" x14ac:dyDescent="0.25">
      <c r="A66" s="20"/>
      <c r="B66" s="19"/>
      <c r="C66" s="18">
        <v>1301</v>
      </c>
      <c r="D66" s="17" t="s">
        <v>1</v>
      </c>
      <c r="E66" s="16">
        <v>0</v>
      </c>
      <c r="F66" s="16">
        <v>0</v>
      </c>
      <c r="G66" s="71"/>
      <c r="H66" s="71"/>
      <c r="I66" s="64">
        <v>6978213700</v>
      </c>
      <c r="J66" s="15">
        <v>7034414000</v>
      </c>
      <c r="K66" s="89">
        <v>6983014700</v>
      </c>
      <c r="L66" s="2"/>
    </row>
    <row r="67" spans="1:12" ht="17.25" customHeight="1" x14ac:dyDescent="0.25">
      <c r="A67" s="14"/>
      <c r="B67" s="13"/>
      <c r="C67" s="13"/>
      <c r="D67" s="12" t="s">
        <v>0</v>
      </c>
      <c r="E67" s="11"/>
      <c r="F67" s="10"/>
      <c r="G67" s="72">
        <f>G64+G61+G56+G50+G48+G45+G39+G37+G32+G25+G20+G11</f>
        <v>11040784031.049999</v>
      </c>
      <c r="H67" s="72">
        <f>H64+H61+H56+H50+H48+H45+H39+H37+H32+H25+H20+H11</f>
        <v>11261611600</v>
      </c>
      <c r="I67" s="72">
        <f t="shared" ref="I67:K67" si="12">I64+I61+I56+I50+I48+I45+I39+I37+I32+I25+I20+I11</f>
        <v>12463724900</v>
      </c>
      <c r="J67" s="72">
        <f t="shared" si="12"/>
        <v>12961550200.000004</v>
      </c>
      <c r="K67" s="90">
        <f t="shared" si="12"/>
        <v>10972713900</v>
      </c>
      <c r="L67" s="2"/>
    </row>
    <row r="68" spans="1:12" ht="16.5" customHeight="1" x14ac:dyDescent="0.3">
      <c r="A68" s="2"/>
      <c r="B68" s="2"/>
      <c r="C68" s="2"/>
      <c r="D68" s="8"/>
      <c r="E68" s="7"/>
      <c r="F68" s="7"/>
      <c r="G68" s="7"/>
      <c r="H68" s="7"/>
      <c r="I68" s="7"/>
      <c r="J68" s="7"/>
      <c r="K68" s="7"/>
      <c r="L68" s="2"/>
    </row>
    <row r="69" spans="1:12" ht="16.5" customHeight="1" x14ac:dyDescent="0.3">
      <c r="A69" s="2"/>
      <c r="B69" s="2"/>
      <c r="C69" s="2"/>
      <c r="D69" s="8"/>
      <c r="E69" s="7"/>
      <c r="F69" s="7"/>
      <c r="G69" s="7"/>
      <c r="H69" s="7"/>
      <c r="I69" s="85"/>
      <c r="J69" s="6"/>
      <c r="K69" s="6"/>
      <c r="L69" s="2"/>
    </row>
    <row r="70" spans="1:12" ht="17.25" customHeight="1" x14ac:dyDescent="0.3">
      <c r="A70" s="2"/>
      <c r="B70" s="2"/>
      <c r="C70" s="2"/>
      <c r="D70" s="5"/>
      <c r="E70" s="4"/>
      <c r="F70" s="4"/>
      <c r="G70" s="4"/>
      <c r="H70" s="4"/>
      <c r="I70" s="4"/>
      <c r="J70" s="3"/>
      <c r="K70" s="3"/>
      <c r="L70" s="2"/>
    </row>
  </sheetData>
  <mergeCells count="11">
    <mergeCell ref="J3:K3"/>
    <mergeCell ref="D6:K6"/>
    <mergeCell ref="K8:K9"/>
    <mergeCell ref="J8:J9"/>
    <mergeCell ref="I8:I9"/>
    <mergeCell ref="H8:H9"/>
    <mergeCell ref="G8:G9"/>
    <mergeCell ref="F8:F9"/>
    <mergeCell ref="E8:E9"/>
    <mergeCell ref="D8:D9"/>
    <mergeCell ref="D4:K4"/>
  </mergeCells>
  <pageMargins left="0.59055118110236204" right="0.59055118110236204" top="0.17" bottom="0.17" header="0.17" footer="0.17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topLeftCell="D7" workbookViewId="0">
      <selection activeCell="I12" sqref="I12"/>
    </sheetView>
  </sheetViews>
  <sheetFormatPr defaultColWidth="9.140625" defaultRowHeight="12.75" x14ac:dyDescent="0.2"/>
  <cols>
    <col min="1" max="3" width="0" style="1" hidden="1" customWidth="1"/>
    <col min="4" max="4" width="43.28515625" style="1" customWidth="1"/>
    <col min="5" max="5" width="5.7109375" style="1" customWidth="1"/>
    <col min="6" max="6" width="5.5703125" style="1" customWidth="1"/>
    <col min="7" max="7" width="19.28515625" style="1" hidden="1" customWidth="1"/>
    <col min="8" max="8" width="21.28515625" style="1" hidden="1" customWidth="1"/>
    <col min="9" max="9" width="18.85546875" style="1" customWidth="1"/>
    <col min="10" max="10" width="20.7109375" style="1" customWidth="1"/>
    <col min="11" max="11" width="19.42578125" style="1" customWidth="1"/>
    <col min="12" max="12" width="0" style="1" hidden="1" customWidth="1"/>
    <col min="13" max="256" width="9.140625" style="1" customWidth="1"/>
    <col min="257" max="16384" width="9.140625" style="1"/>
  </cols>
  <sheetData>
    <row r="1" spans="1:12" ht="16.5" customHeight="1" x14ac:dyDescent="0.3">
      <c r="A1" s="58"/>
      <c r="B1" s="58"/>
      <c r="C1" s="58"/>
      <c r="D1" s="57"/>
      <c r="E1" s="57"/>
      <c r="F1" s="56"/>
      <c r="G1" s="56"/>
      <c r="H1" s="56"/>
      <c r="I1" s="56"/>
      <c r="J1" s="7"/>
      <c r="K1" s="55"/>
      <c r="L1" s="2"/>
    </row>
    <row r="2" spans="1:12" ht="19.5" customHeight="1" x14ac:dyDescent="0.25">
      <c r="A2" s="51"/>
      <c r="B2" s="51"/>
      <c r="C2" s="51"/>
      <c r="D2" s="49"/>
      <c r="E2" s="49"/>
      <c r="F2" s="2"/>
      <c r="G2" s="2"/>
      <c r="H2" s="2"/>
      <c r="I2" s="2"/>
      <c r="J2" s="54"/>
      <c r="K2" s="79" t="s">
        <v>67</v>
      </c>
      <c r="L2" s="2"/>
    </row>
    <row r="3" spans="1:12" ht="18.600000000000001" customHeight="1" x14ac:dyDescent="0.25">
      <c r="A3" s="51"/>
      <c r="B3" s="51"/>
      <c r="C3" s="51"/>
      <c r="D3" s="49"/>
      <c r="E3" s="53"/>
      <c r="F3" s="2"/>
      <c r="G3" s="2"/>
      <c r="H3" s="2"/>
      <c r="I3" s="2"/>
      <c r="J3" s="147" t="s">
        <v>62</v>
      </c>
      <c r="K3" s="147"/>
      <c r="L3" s="2"/>
    </row>
    <row r="4" spans="1:12" ht="42" customHeight="1" x14ac:dyDescent="0.25">
      <c r="A4" s="51"/>
      <c r="B4" s="51"/>
      <c r="C4" s="51"/>
      <c r="D4" s="150" t="s">
        <v>66</v>
      </c>
      <c r="E4" s="150"/>
      <c r="F4" s="150"/>
      <c r="G4" s="150"/>
      <c r="H4" s="150"/>
      <c r="I4" s="150"/>
      <c r="J4" s="150"/>
      <c r="K4" s="150"/>
      <c r="L4" s="77"/>
    </row>
    <row r="5" spans="1:12" ht="13.9" hidden="1" customHeight="1" x14ac:dyDescent="0.25">
      <c r="A5" s="51"/>
      <c r="B5" s="51"/>
      <c r="C5" s="51"/>
      <c r="D5" s="74"/>
      <c r="E5" s="74"/>
      <c r="F5" s="75"/>
      <c r="G5" s="75"/>
      <c r="H5" s="75"/>
      <c r="I5" s="75"/>
      <c r="J5" s="76"/>
      <c r="K5" s="73"/>
      <c r="L5" s="2"/>
    </row>
    <row r="6" spans="1:12" ht="7.9" hidden="1" customHeight="1" x14ac:dyDescent="0.25">
      <c r="A6" s="51"/>
      <c r="B6" s="51"/>
      <c r="C6" s="51"/>
      <c r="D6" s="152"/>
      <c r="E6" s="152"/>
      <c r="F6" s="152"/>
      <c r="G6" s="152"/>
      <c r="H6" s="152"/>
      <c r="I6" s="152"/>
      <c r="J6" s="152"/>
      <c r="K6" s="152"/>
      <c r="L6" s="2"/>
    </row>
    <row r="7" spans="1:12" ht="17.25" customHeight="1" thickBot="1" x14ac:dyDescent="0.3">
      <c r="A7" s="51"/>
      <c r="B7" s="52"/>
      <c r="C7" s="52"/>
      <c r="D7" s="51"/>
      <c r="E7" s="51"/>
      <c r="F7" s="50"/>
      <c r="G7" s="50"/>
      <c r="H7" s="50"/>
      <c r="I7" s="50"/>
      <c r="J7" s="49"/>
      <c r="K7" s="80" t="s">
        <v>68</v>
      </c>
      <c r="L7" s="2"/>
    </row>
    <row r="8" spans="1:12" ht="22.15" customHeight="1" x14ac:dyDescent="0.25">
      <c r="A8" s="20"/>
      <c r="B8" s="48" t="s">
        <v>58</v>
      </c>
      <c r="C8" s="47" t="s">
        <v>57</v>
      </c>
      <c r="D8" s="153" t="s">
        <v>56</v>
      </c>
      <c r="E8" s="153" t="s">
        <v>61</v>
      </c>
      <c r="F8" s="153" t="s">
        <v>60</v>
      </c>
      <c r="G8" s="153" t="s">
        <v>64</v>
      </c>
      <c r="H8" s="153" t="s">
        <v>65</v>
      </c>
      <c r="I8" s="153" t="s">
        <v>59</v>
      </c>
      <c r="J8" s="153" t="s">
        <v>55</v>
      </c>
      <c r="K8" s="153" t="s">
        <v>54</v>
      </c>
      <c r="L8" s="2"/>
    </row>
    <row r="9" spans="1:12" ht="35.450000000000003" customHeight="1" x14ac:dyDescent="0.25">
      <c r="A9" s="20"/>
      <c r="B9" s="46"/>
      <c r="C9" s="86"/>
      <c r="D9" s="154"/>
      <c r="E9" s="154"/>
      <c r="F9" s="154"/>
      <c r="G9" s="154"/>
      <c r="H9" s="154"/>
      <c r="I9" s="154"/>
      <c r="J9" s="154"/>
      <c r="K9" s="154"/>
      <c r="L9" s="2"/>
    </row>
    <row r="10" spans="1:12" ht="16.5" customHeight="1" x14ac:dyDescent="0.25">
      <c r="A10" s="20"/>
      <c r="B10" s="46"/>
      <c r="C10" s="45"/>
      <c r="D10" s="87">
        <v>1</v>
      </c>
      <c r="E10" s="87">
        <v>2</v>
      </c>
      <c r="F10" s="87">
        <v>3</v>
      </c>
      <c r="G10" s="87">
        <v>4</v>
      </c>
      <c r="H10" s="87">
        <v>5</v>
      </c>
      <c r="I10" s="87">
        <v>6</v>
      </c>
      <c r="J10" s="87">
        <v>7</v>
      </c>
      <c r="K10" s="87">
        <v>8</v>
      </c>
      <c r="L10" s="2"/>
    </row>
    <row r="11" spans="1:12" ht="25.15" customHeight="1" x14ac:dyDescent="0.25">
      <c r="A11" s="14"/>
      <c r="B11" s="28">
        <v>100</v>
      </c>
      <c r="C11" s="27">
        <v>113</v>
      </c>
      <c r="D11" s="30" t="s">
        <v>53</v>
      </c>
      <c r="E11" s="29">
        <v>1</v>
      </c>
      <c r="F11" s="29" t="s">
        <v>3</v>
      </c>
      <c r="G11" s="66">
        <f>'в рублях'!G11/1000</f>
        <v>941564.39614999993</v>
      </c>
      <c r="H11" s="66">
        <f>'в рублях'!H11/1000</f>
        <v>1142085.1315900001</v>
      </c>
      <c r="I11" s="66">
        <f>'в рублях'!I11/1000-34748</f>
        <v>1149672.0391300002</v>
      </c>
      <c r="J11" s="66">
        <f>'в рублях'!J11/1000</f>
        <v>1245324.1881300001</v>
      </c>
      <c r="K11" s="82">
        <f>'в рублях'!K11/1000</f>
        <v>1390243.0271300001</v>
      </c>
      <c r="L11" s="81"/>
    </row>
    <row r="12" spans="1:12" ht="79.150000000000006" customHeight="1" x14ac:dyDescent="0.25">
      <c r="A12" s="14"/>
      <c r="B12" s="28"/>
      <c r="C12" s="27">
        <v>102</v>
      </c>
      <c r="D12" s="26" t="s">
        <v>52</v>
      </c>
      <c r="E12" s="25">
        <v>1</v>
      </c>
      <c r="F12" s="24">
        <v>2</v>
      </c>
      <c r="G12" s="68">
        <f>'в рублях'!G12/1000</f>
        <v>9279.4763800000001</v>
      </c>
      <c r="H12" s="68">
        <f>'в рублях'!H12/1000</f>
        <v>5977.5860000000002</v>
      </c>
      <c r="I12" s="68">
        <f>'в рублях'!I12/1000</f>
        <v>6279.9520000000002</v>
      </c>
      <c r="J12" s="68">
        <f>'в рублях'!J12/1000</f>
        <v>6279.9520000000002</v>
      </c>
      <c r="K12" s="83">
        <f>'в рублях'!K12/1000</f>
        <v>6279.9520000000002</v>
      </c>
      <c r="L12" s="81"/>
    </row>
    <row r="13" spans="1:12" ht="88.15" customHeight="1" x14ac:dyDescent="0.25">
      <c r="A13" s="14"/>
      <c r="B13" s="28"/>
      <c r="C13" s="27">
        <v>103</v>
      </c>
      <c r="D13" s="38" t="s">
        <v>51</v>
      </c>
      <c r="E13" s="16">
        <v>1</v>
      </c>
      <c r="F13" s="37">
        <v>3</v>
      </c>
      <c r="G13" s="68">
        <f>'в рублях'!G13/1000</f>
        <v>29683.561440000001</v>
      </c>
      <c r="H13" s="68">
        <f>'в рублях'!H13/1000</f>
        <v>28966.948</v>
      </c>
      <c r="I13" s="68">
        <f>'в рублях'!I13/1000</f>
        <v>30681.864000000001</v>
      </c>
      <c r="J13" s="68">
        <f>'в рублях'!J13/1000</f>
        <v>30652.739000000001</v>
      </c>
      <c r="K13" s="83">
        <f>'в рублях'!K13/1000</f>
        <v>30652.739000000001</v>
      </c>
      <c r="L13" s="81"/>
    </row>
    <row r="14" spans="1:12" ht="108" customHeight="1" x14ac:dyDescent="0.25">
      <c r="A14" s="14"/>
      <c r="B14" s="28"/>
      <c r="C14" s="27">
        <v>104</v>
      </c>
      <c r="D14" s="38" t="s">
        <v>50</v>
      </c>
      <c r="E14" s="16">
        <v>1</v>
      </c>
      <c r="F14" s="37">
        <v>4</v>
      </c>
      <c r="G14" s="68">
        <f>'в рублях'!G14/1000</f>
        <v>270226.28476000001</v>
      </c>
      <c r="H14" s="68">
        <f>'в рублях'!H14/1000</f>
        <v>250584.86512999999</v>
      </c>
      <c r="I14" s="68">
        <f>'в рублях'!I14/1000</f>
        <v>292471.89299999998</v>
      </c>
      <c r="J14" s="68">
        <f>'в рублях'!J14/1000</f>
        <v>292471.89299999998</v>
      </c>
      <c r="K14" s="83">
        <f>'в рублях'!K14/1000</f>
        <v>292471.89299999998</v>
      </c>
      <c r="L14" s="81"/>
    </row>
    <row r="15" spans="1:12" ht="22.15" customHeight="1" x14ac:dyDescent="0.25">
      <c r="A15" s="14"/>
      <c r="B15" s="28"/>
      <c r="C15" s="27">
        <v>105</v>
      </c>
      <c r="D15" s="38" t="s">
        <v>49</v>
      </c>
      <c r="E15" s="16">
        <v>1</v>
      </c>
      <c r="F15" s="37">
        <v>5</v>
      </c>
      <c r="G15" s="68">
        <f>'в рублях'!G15/1000</f>
        <v>18.899999999999999</v>
      </c>
      <c r="H15" s="68">
        <f>'в рублях'!H15/1000</f>
        <v>8.1</v>
      </c>
      <c r="I15" s="68">
        <f>'в рублях'!I15/1000</f>
        <v>1.6</v>
      </c>
      <c r="J15" s="68">
        <f>'в рублях'!J15/1000</f>
        <v>21.5</v>
      </c>
      <c r="K15" s="83">
        <f>'в рублях'!K15/1000</f>
        <v>0.7</v>
      </c>
      <c r="L15" s="81"/>
    </row>
    <row r="16" spans="1:12" ht="77.45" customHeight="1" x14ac:dyDescent="0.25">
      <c r="A16" s="14"/>
      <c r="B16" s="28"/>
      <c r="C16" s="27">
        <v>106</v>
      </c>
      <c r="D16" s="38" t="s">
        <v>48</v>
      </c>
      <c r="E16" s="16">
        <v>1</v>
      </c>
      <c r="F16" s="37">
        <v>6</v>
      </c>
      <c r="G16" s="68">
        <f>'в рублях'!G16/1000</f>
        <v>76793.270659999995</v>
      </c>
      <c r="H16" s="68">
        <f>'в рублях'!H16/1000</f>
        <v>76145.666549999994</v>
      </c>
      <c r="I16" s="68">
        <f>'в рублях'!I16/1000</f>
        <v>89696.05</v>
      </c>
      <c r="J16" s="68">
        <f>'в рублях'!J16/1000</f>
        <v>89696.05</v>
      </c>
      <c r="K16" s="83">
        <f>'в рублях'!K16/1000</f>
        <v>89696.05</v>
      </c>
      <c r="L16" s="81"/>
    </row>
    <row r="17" spans="1:12" ht="31.15" customHeight="1" x14ac:dyDescent="0.25">
      <c r="A17" s="14"/>
      <c r="B17" s="28"/>
      <c r="C17" s="27"/>
      <c r="D17" s="38" t="s">
        <v>69</v>
      </c>
      <c r="E17" s="16">
        <v>1</v>
      </c>
      <c r="F17" s="37">
        <v>7</v>
      </c>
      <c r="G17" s="68">
        <f>'в рублях'!G17/1000</f>
        <v>11500</v>
      </c>
      <c r="H17" s="68">
        <f>'в рублях'!H17/1000</f>
        <v>0</v>
      </c>
      <c r="I17" s="68">
        <f>'в рублях'!I17/1000</f>
        <v>0</v>
      </c>
      <c r="J17" s="68">
        <f>'в рублях'!J17/1000</f>
        <v>0</v>
      </c>
      <c r="K17" s="83">
        <f>'в рублях'!K17/1000</f>
        <v>0</v>
      </c>
      <c r="L17" s="81"/>
    </row>
    <row r="18" spans="1:12" ht="16.5" customHeight="1" x14ac:dyDescent="0.25">
      <c r="A18" s="14"/>
      <c r="B18" s="28"/>
      <c r="C18" s="27">
        <v>111</v>
      </c>
      <c r="D18" s="38" t="s">
        <v>47</v>
      </c>
      <c r="E18" s="16">
        <v>1</v>
      </c>
      <c r="F18" s="37">
        <v>11</v>
      </c>
      <c r="G18" s="68">
        <f>'в рублях'!G18/1000</f>
        <v>0</v>
      </c>
      <c r="H18" s="68">
        <f>'в рублях'!H18/1000</f>
        <v>234000</v>
      </c>
      <c r="I18" s="68">
        <f>'в рублях'!I18/1000-34748</f>
        <v>234801.42300000001</v>
      </c>
      <c r="J18" s="68">
        <f>'в рублях'!J18/1000</f>
        <v>314178.40100000001</v>
      </c>
      <c r="K18" s="83">
        <f>'в рублях'!K18/1000</f>
        <v>493349.64600000001</v>
      </c>
      <c r="L18" s="81"/>
    </row>
    <row r="19" spans="1:12" ht="27.6" customHeight="1" x14ac:dyDescent="0.25">
      <c r="A19" s="14"/>
      <c r="B19" s="28"/>
      <c r="C19" s="27">
        <v>113</v>
      </c>
      <c r="D19" s="35" t="s">
        <v>46</v>
      </c>
      <c r="E19" s="34">
        <v>1</v>
      </c>
      <c r="F19" s="33">
        <v>13</v>
      </c>
      <c r="G19" s="68">
        <f>'в рублях'!G19/1000</f>
        <v>544062.90290999995</v>
      </c>
      <c r="H19" s="68">
        <f>'в рублях'!H19/1000</f>
        <v>546401.96590999991</v>
      </c>
      <c r="I19" s="68">
        <f>'в рублях'!I19/1000</f>
        <v>495739.25712999998</v>
      </c>
      <c r="J19" s="68">
        <f>'в рублях'!J19/1000</f>
        <v>512023.65312999999</v>
      </c>
      <c r="K19" s="83">
        <f>'в рублях'!K19/1000</f>
        <v>477792.04713000002</v>
      </c>
      <c r="L19" s="81"/>
    </row>
    <row r="20" spans="1:12" ht="42" customHeight="1" x14ac:dyDescent="0.25">
      <c r="A20" s="14"/>
      <c r="B20" s="28">
        <v>300</v>
      </c>
      <c r="C20" s="27">
        <v>314</v>
      </c>
      <c r="D20" s="30" t="s">
        <v>45</v>
      </c>
      <c r="E20" s="29">
        <v>3</v>
      </c>
      <c r="F20" s="29" t="s">
        <v>3</v>
      </c>
      <c r="G20" s="66">
        <f>'в рублях'!G20/1000</f>
        <v>164819.25062999999</v>
      </c>
      <c r="H20" s="66">
        <f>'в рублях'!H20/1000</f>
        <v>171543.04345</v>
      </c>
      <c r="I20" s="66">
        <f>'в рублях'!I20/1000</f>
        <v>183578.83956999998</v>
      </c>
      <c r="J20" s="66">
        <f>'в рублях'!J20/1000</f>
        <v>187249.63957</v>
      </c>
      <c r="K20" s="82">
        <f>'в рублях'!K20/1000</f>
        <v>184366.63957</v>
      </c>
      <c r="L20" s="81"/>
    </row>
    <row r="21" spans="1:12" ht="16.5" customHeight="1" x14ac:dyDescent="0.25">
      <c r="A21" s="14"/>
      <c r="B21" s="28"/>
      <c r="C21" s="27">
        <v>304</v>
      </c>
      <c r="D21" s="26" t="s">
        <v>44</v>
      </c>
      <c r="E21" s="25">
        <v>3</v>
      </c>
      <c r="F21" s="24">
        <v>4</v>
      </c>
      <c r="G21" s="68">
        <f>'в рублях'!G21/1000</f>
        <v>10564.7</v>
      </c>
      <c r="H21" s="68">
        <f>'в рублях'!H21/1000</f>
        <v>10290.1</v>
      </c>
      <c r="I21" s="68">
        <f>'в рублях'!I21/1000</f>
        <v>11010.6</v>
      </c>
      <c r="J21" s="68">
        <f>'в рублях'!J21/1000</f>
        <v>14670.6</v>
      </c>
      <c r="K21" s="83">
        <f>'в рублях'!K21/1000</f>
        <v>11797.6</v>
      </c>
      <c r="L21" s="81"/>
    </row>
    <row r="22" spans="1:12" ht="69.599999999999994" customHeight="1" x14ac:dyDescent="0.25">
      <c r="A22" s="14"/>
      <c r="B22" s="28"/>
      <c r="C22" s="27">
        <v>309</v>
      </c>
      <c r="D22" s="38" t="s">
        <v>43</v>
      </c>
      <c r="E22" s="16">
        <v>3</v>
      </c>
      <c r="F22" s="37">
        <v>9</v>
      </c>
      <c r="G22" s="68">
        <f>'в рублях'!G22/1000</f>
        <v>138361.58891999998</v>
      </c>
      <c r="H22" s="68">
        <f>'в рублях'!H22/1000</f>
        <v>149372.30081000002</v>
      </c>
      <c r="I22" s="68">
        <f>'в рублях'!I22/1000</f>
        <v>25992.18204</v>
      </c>
      <c r="J22" s="68">
        <f>'в рублях'!J22/1000</f>
        <v>25992.18204</v>
      </c>
      <c r="K22" s="83">
        <f>'в рублях'!K22/1000</f>
        <v>25992.18204</v>
      </c>
      <c r="L22" s="81"/>
    </row>
    <row r="23" spans="1:12" ht="62.45" customHeight="1" x14ac:dyDescent="0.25">
      <c r="A23" s="14"/>
      <c r="B23" s="28"/>
      <c r="C23" s="27">
        <v>314</v>
      </c>
      <c r="D23" s="35" t="s">
        <v>42</v>
      </c>
      <c r="E23" s="34">
        <v>3</v>
      </c>
      <c r="F23" s="33">
        <v>14</v>
      </c>
      <c r="G23" s="68">
        <f>'в рублях'!G24/1000</f>
        <v>15584.961710000001</v>
      </c>
      <c r="H23" s="68">
        <f>'в рублях'!H24/1000</f>
        <v>11880.64264</v>
      </c>
      <c r="I23" s="68">
        <f>'в рублях'!I24/1000</f>
        <v>7856.64264</v>
      </c>
      <c r="J23" s="68">
        <f>'в рублях'!J24/1000</f>
        <v>7867.4426399999993</v>
      </c>
      <c r="K23" s="83">
        <f>'в рублях'!K24/1000</f>
        <v>7857.4426399999993</v>
      </c>
      <c r="L23" s="81"/>
    </row>
    <row r="24" spans="1:12" ht="29.45" customHeight="1" x14ac:dyDescent="0.25">
      <c r="A24" s="14"/>
      <c r="B24" s="28">
        <v>400</v>
      </c>
      <c r="C24" s="27">
        <v>412</v>
      </c>
      <c r="D24" s="30" t="s">
        <v>41</v>
      </c>
      <c r="E24" s="29">
        <v>4</v>
      </c>
      <c r="F24" s="29" t="s">
        <v>3</v>
      </c>
      <c r="G24" s="66">
        <f>'в рублях'!G25/1000</f>
        <v>1591511.3563200003</v>
      </c>
      <c r="H24" s="66">
        <f>'в рублях'!H25/1000</f>
        <v>1185353.3294899999</v>
      </c>
      <c r="I24" s="66">
        <f>'в рублях'!I25/1000</f>
        <v>1389770.48808</v>
      </c>
      <c r="J24" s="66">
        <f>'в рублях'!J25/1000</f>
        <v>1460482.5940399999</v>
      </c>
      <c r="K24" s="82">
        <f>'в рублях'!K25/1000</f>
        <v>1431482.3941600001</v>
      </c>
      <c r="L24" s="81"/>
    </row>
    <row r="25" spans="1:12" ht="18.600000000000001" customHeight="1" x14ac:dyDescent="0.25">
      <c r="A25" s="14"/>
      <c r="B25" s="28"/>
      <c r="C25" s="27">
        <v>401</v>
      </c>
      <c r="D25" s="26" t="s">
        <v>40</v>
      </c>
      <c r="E25" s="25">
        <v>4</v>
      </c>
      <c r="F25" s="24">
        <v>1</v>
      </c>
      <c r="G25" s="68">
        <f>'в рублях'!G26/1000</f>
        <v>7349.1528899999994</v>
      </c>
      <c r="H25" s="68">
        <f>'в рублях'!H26/1000</f>
        <v>5779.2</v>
      </c>
      <c r="I25" s="68">
        <f>'в рублях'!I26/1000</f>
        <v>11726.2641</v>
      </c>
      <c r="J25" s="68">
        <f>'в рублях'!J26/1000</f>
        <v>11726.2641</v>
      </c>
      <c r="K25" s="83">
        <f>'в рублях'!K26/1000</f>
        <v>11726.2641</v>
      </c>
      <c r="L25" s="81"/>
    </row>
    <row r="26" spans="1:12" ht="16.5" customHeight="1" x14ac:dyDescent="0.25">
      <c r="A26" s="14"/>
      <c r="B26" s="28"/>
      <c r="C26" s="27">
        <v>405</v>
      </c>
      <c r="D26" s="38" t="s">
        <v>39</v>
      </c>
      <c r="E26" s="16">
        <v>4</v>
      </c>
      <c r="F26" s="37">
        <v>5</v>
      </c>
      <c r="G26" s="68">
        <f>'в рублях'!G27/1000</f>
        <v>23577.466800000002</v>
      </c>
      <c r="H26" s="68">
        <f>'в рублях'!H27/1000</f>
        <v>16605.400000000001</v>
      </c>
      <c r="I26" s="68">
        <f>'в рублях'!I27/1000</f>
        <v>16712.5</v>
      </c>
      <c r="J26" s="68">
        <f>'в рублях'!J27/1000</f>
        <v>16260.9</v>
      </c>
      <c r="K26" s="83">
        <f>'в рублях'!K27/1000</f>
        <v>16252</v>
      </c>
      <c r="L26" s="81"/>
    </row>
    <row r="27" spans="1:12" ht="16.5" customHeight="1" x14ac:dyDescent="0.25">
      <c r="A27" s="14"/>
      <c r="B27" s="28"/>
      <c r="C27" s="27">
        <v>408</v>
      </c>
      <c r="D27" s="38" t="s">
        <v>38</v>
      </c>
      <c r="E27" s="16">
        <v>4</v>
      </c>
      <c r="F27" s="37">
        <v>8</v>
      </c>
      <c r="G27" s="68">
        <f>'в рублях'!G28/1000</f>
        <v>274032.79105</v>
      </c>
      <c r="H27" s="68">
        <f>'в рублях'!H28/1000</f>
        <v>193038.0546</v>
      </c>
      <c r="I27" s="68">
        <f>'в рублях'!I28/1000</f>
        <v>208479.024</v>
      </c>
      <c r="J27" s="68">
        <f>'в рублях'!J28/1000</f>
        <v>192534.024</v>
      </c>
      <c r="K27" s="83">
        <f>'в рублях'!K28/1000</f>
        <v>192534.024</v>
      </c>
      <c r="L27" s="81"/>
    </row>
    <row r="28" spans="1:12" ht="16.5" customHeight="1" x14ac:dyDescent="0.25">
      <c r="A28" s="14"/>
      <c r="B28" s="28"/>
      <c r="C28" s="27">
        <v>409</v>
      </c>
      <c r="D28" s="38" t="s">
        <v>37</v>
      </c>
      <c r="E28" s="16">
        <v>4</v>
      </c>
      <c r="F28" s="37">
        <v>9</v>
      </c>
      <c r="G28" s="68">
        <f>'в рублях'!G29/1000</f>
        <v>905731.59115999995</v>
      </c>
      <c r="H28" s="68">
        <f>'в рублях'!H29/1000</f>
        <v>652885.39591999992</v>
      </c>
      <c r="I28" s="68">
        <f>'в рублях'!I29/1000</f>
        <v>820250.88600000006</v>
      </c>
      <c r="J28" s="68">
        <f>'в рублях'!J29/1000</f>
        <v>915489.63398000004</v>
      </c>
      <c r="K28" s="83">
        <f>'в рублях'!K29/1000</f>
        <v>886178.11815999995</v>
      </c>
      <c r="L28" s="81"/>
    </row>
    <row r="29" spans="1:12" ht="16.5" customHeight="1" x14ac:dyDescent="0.25">
      <c r="A29" s="14"/>
      <c r="B29" s="28"/>
      <c r="C29" s="27">
        <v>410</v>
      </c>
      <c r="D29" s="38" t="s">
        <v>36</v>
      </c>
      <c r="E29" s="16">
        <v>4</v>
      </c>
      <c r="F29" s="37">
        <v>10</v>
      </c>
      <c r="G29" s="68">
        <f>'в рублях'!G30/1000</f>
        <v>46563.739939999999</v>
      </c>
      <c r="H29" s="68">
        <f>'в рублях'!H30/1000</f>
        <v>27295.88308</v>
      </c>
      <c r="I29" s="68">
        <f>'в рублях'!I30/1000</f>
        <v>9009.1967499999992</v>
      </c>
      <c r="J29" s="68">
        <f>'в рублях'!J30/1000</f>
        <v>9101.9807300000011</v>
      </c>
      <c r="K29" s="83">
        <f>'в рублях'!K30/1000</f>
        <v>9656.1966699999994</v>
      </c>
      <c r="L29" s="81"/>
    </row>
    <row r="30" spans="1:12" ht="16.5" customHeight="1" x14ac:dyDescent="0.25">
      <c r="A30" s="14"/>
      <c r="B30" s="28"/>
      <c r="C30" s="27">
        <v>412</v>
      </c>
      <c r="D30" s="35" t="s">
        <v>35</v>
      </c>
      <c r="E30" s="34">
        <v>4</v>
      </c>
      <c r="F30" s="33">
        <v>12</v>
      </c>
      <c r="G30" s="68">
        <f>'в рублях'!G31/1000</f>
        <v>334256.61448000005</v>
      </c>
      <c r="H30" s="68">
        <f>'в рублях'!H31/1000</f>
        <v>289749.39588999999</v>
      </c>
      <c r="I30" s="68">
        <f>'в рублях'!I31/1000</f>
        <v>323592.61723000003</v>
      </c>
      <c r="J30" s="68">
        <f>'в рублях'!J31/1000</f>
        <v>315369.79123000003</v>
      </c>
      <c r="K30" s="83">
        <f>'в рублях'!K31/1000</f>
        <v>315135.79123000003</v>
      </c>
      <c r="L30" s="81"/>
    </row>
    <row r="31" spans="1:12" ht="26.45" customHeight="1" x14ac:dyDescent="0.25">
      <c r="A31" s="14"/>
      <c r="B31" s="28">
        <v>500</v>
      </c>
      <c r="C31" s="27">
        <v>505</v>
      </c>
      <c r="D31" s="30" t="s">
        <v>34</v>
      </c>
      <c r="E31" s="29">
        <v>5</v>
      </c>
      <c r="F31" s="29" t="s">
        <v>3</v>
      </c>
      <c r="G31" s="66">
        <f>'в рублях'!G32/1000</f>
        <v>1082719.0842899999</v>
      </c>
      <c r="H31" s="66">
        <f>'в рублях'!H32/1000</f>
        <v>785536.80981999997</v>
      </c>
      <c r="I31" s="66">
        <f>'в рублях'!I32/1000</f>
        <v>875290.82305000001</v>
      </c>
      <c r="J31" s="66">
        <f>'в рублях'!J32/1000</f>
        <v>890845.05568999995</v>
      </c>
      <c r="K31" s="82">
        <f>'в рублях'!K32/1000</f>
        <v>939034.95207999996</v>
      </c>
      <c r="L31" s="81"/>
    </row>
    <row r="32" spans="1:12" ht="16.5" customHeight="1" x14ac:dyDescent="0.25">
      <c r="A32" s="14"/>
      <c r="B32" s="28"/>
      <c r="C32" s="27">
        <v>501</v>
      </c>
      <c r="D32" s="26" t="s">
        <v>33</v>
      </c>
      <c r="E32" s="25">
        <v>5</v>
      </c>
      <c r="F32" s="24">
        <v>1</v>
      </c>
      <c r="G32" s="68">
        <f>'в рублях'!G33/1000</f>
        <v>122194.34356000001</v>
      </c>
      <c r="H32" s="68">
        <f>'в рублях'!H33/1000</f>
        <v>76545.923269999999</v>
      </c>
      <c r="I32" s="68">
        <f>'в рублях'!I33/1000</f>
        <v>146755.31596000001</v>
      </c>
      <c r="J32" s="68">
        <f>'в рублях'!J33/1000</f>
        <v>179347.05752999999</v>
      </c>
      <c r="K32" s="83">
        <f>'в рублях'!K33/1000</f>
        <v>183893.57438999999</v>
      </c>
      <c r="L32" s="81"/>
    </row>
    <row r="33" spans="1:12" ht="16.5" customHeight="1" x14ac:dyDescent="0.25">
      <c r="A33" s="14"/>
      <c r="B33" s="28"/>
      <c r="C33" s="27">
        <v>502</v>
      </c>
      <c r="D33" s="38" t="s">
        <v>32</v>
      </c>
      <c r="E33" s="16">
        <v>5</v>
      </c>
      <c r="F33" s="37">
        <v>2</v>
      </c>
      <c r="G33" s="68">
        <f>'в рублях'!G34/1000</f>
        <v>154314.65866999998</v>
      </c>
      <c r="H33" s="68">
        <f>'в рублях'!H34/1000</f>
        <v>102195.21332</v>
      </c>
      <c r="I33" s="68">
        <f>'в рублях'!I34/1000</f>
        <v>69182.370999999999</v>
      </c>
      <c r="J33" s="68">
        <f>'в рублях'!J34/1000</f>
        <v>73800.346000000005</v>
      </c>
      <c r="K33" s="83">
        <f>'в рублях'!K34/1000</f>
        <v>75414.895999999993</v>
      </c>
      <c r="L33" s="81"/>
    </row>
    <row r="34" spans="1:12" ht="16.5" customHeight="1" x14ac:dyDescent="0.25">
      <c r="A34" s="14"/>
      <c r="B34" s="28"/>
      <c r="C34" s="27">
        <v>503</v>
      </c>
      <c r="D34" s="38" t="s">
        <v>31</v>
      </c>
      <c r="E34" s="16">
        <v>5</v>
      </c>
      <c r="F34" s="37">
        <v>3</v>
      </c>
      <c r="G34" s="68">
        <f>'в рублях'!G35/1000</f>
        <v>718306.60090999992</v>
      </c>
      <c r="H34" s="68">
        <f>'в рублях'!H35/1000</f>
        <v>545442.77876000002</v>
      </c>
      <c r="I34" s="68">
        <f>'в рублях'!I35/1000</f>
        <v>596292.76165999996</v>
      </c>
      <c r="J34" s="68">
        <f>'в рублях'!J35/1000</f>
        <v>574637.27772999997</v>
      </c>
      <c r="K34" s="83">
        <f>'в рублях'!K35/1000</f>
        <v>616666.10725999996</v>
      </c>
      <c r="L34" s="81"/>
    </row>
    <row r="35" spans="1:12" ht="36" customHeight="1" x14ac:dyDescent="0.25">
      <c r="A35" s="14"/>
      <c r="B35" s="28"/>
      <c r="C35" s="27">
        <v>505</v>
      </c>
      <c r="D35" s="35" t="s">
        <v>30</v>
      </c>
      <c r="E35" s="34">
        <v>5</v>
      </c>
      <c r="F35" s="33">
        <v>5</v>
      </c>
      <c r="G35" s="68">
        <f>'в рублях'!G36/1000</f>
        <v>87903.481150000007</v>
      </c>
      <c r="H35" s="68">
        <f>'в рублях'!H36/1000</f>
        <v>61352.894469999999</v>
      </c>
      <c r="I35" s="68">
        <f>'в рублях'!I36/1000</f>
        <v>63060.374429999996</v>
      </c>
      <c r="J35" s="68">
        <f>'в рублях'!J36/1000</f>
        <v>63060.374429999996</v>
      </c>
      <c r="K35" s="83">
        <f>'в рублях'!K36/1000</f>
        <v>63060.374429999996</v>
      </c>
      <c r="L35" s="81"/>
    </row>
    <row r="36" spans="1:12" ht="27" customHeight="1" x14ac:dyDescent="0.25">
      <c r="A36" s="14"/>
      <c r="B36" s="28">
        <v>600</v>
      </c>
      <c r="C36" s="27">
        <v>605</v>
      </c>
      <c r="D36" s="30" t="s">
        <v>29</v>
      </c>
      <c r="E36" s="29">
        <v>6</v>
      </c>
      <c r="F36" s="29" t="s">
        <v>3</v>
      </c>
      <c r="G36" s="66">
        <f>'в рублях'!G37/1000</f>
        <v>221</v>
      </c>
      <c r="H36" s="66">
        <f>'в рублях'!H37/1000</f>
        <v>163.6</v>
      </c>
      <c r="I36" s="66">
        <f>'в рублях'!I37/1000</f>
        <v>177.7</v>
      </c>
      <c r="J36" s="66">
        <f>'в рублях'!J37/1000</f>
        <v>195.1</v>
      </c>
      <c r="K36" s="82">
        <f>'в рублях'!K37/1000</f>
        <v>172</v>
      </c>
      <c r="L36" s="81"/>
    </row>
    <row r="37" spans="1:12" ht="16.5" customHeight="1" x14ac:dyDescent="0.25">
      <c r="A37" s="14"/>
      <c r="B37" s="28"/>
      <c r="C37" s="27">
        <v>605</v>
      </c>
      <c r="D37" s="43" t="s">
        <v>28</v>
      </c>
      <c r="E37" s="42">
        <v>6</v>
      </c>
      <c r="F37" s="41">
        <v>5</v>
      </c>
      <c r="G37" s="68">
        <f>'в рублях'!G38/1000</f>
        <v>221</v>
      </c>
      <c r="H37" s="68">
        <f>'в рублях'!H38/1000</f>
        <v>163.6</v>
      </c>
      <c r="I37" s="68">
        <f>'в рублях'!I38/1000</f>
        <v>177.7</v>
      </c>
      <c r="J37" s="68">
        <f>'в рублях'!J38/1000</f>
        <v>195.1</v>
      </c>
      <c r="K37" s="83">
        <f>'в рублях'!K38/1000</f>
        <v>172</v>
      </c>
      <c r="L37" s="81"/>
    </row>
    <row r="38" spans="1:12" ht="25.15" customHeight="1" x14ac:dyDescent="0.25">
      <c r="A38" s="14"/>
      <c r="B38" s="28">
        <v>700</v>
      </c>
      <c r="C38" s="27">
        <v>709</v>
      </c>
      <c r="D38" s="30" t="s">
        <v>27</v>
      </c>
      <c r="E38" s="29">
        <v>7</v>
      </c>
      <c r="F38" s="29" t="s">
        <v>3</v>
      </c>
      <c r="G38" s="66">
        <f>'в рублях'!G39/1000</f>
        <v>6259679.2535800003</v>
      </c>
      <c r="H38" s="66">
        <f>'в рублях'!H39/1000</f>
        <v>6704402.2372999992</v>
      </c>
      <c r="I38" s="66">
        <f>'в рублях'!I39/1000</f>
        <v>7768627.6551100006</v>
      </c>
      <c r="J38" s="66">
        <f>'в рублях'!J39/1000</f>
        <v>8104558.4568600012</v>
      </c>
      <c r="K38" s="82">
        <f>'в рублях'!K39/1000</f>
        <v>5971798.2305500004</v>
      </c>
      <c r="L38" s="81"/>
    </row>
    <row r="39" spans="1:12" ht="16.5" customHeight="1" x14ac:dyDescent="0.25">
      <c r="A39" s="14"/>
      <c r="B39" s="28"/>
      <c r="C39" s="27">
        <v>701</v>
      </c>
      <c r="D39" s="26" t="s">
        <v>26</v>
      </c>
      <c r="E39" s="25">
        <v>7</v>
      </c>
      <c r="F39" s="24">
        <v>1</v>
      </c>
      <c r="G39" s="68">
        <f>'в рублях'!G40/1000</f>
        <v>1903140.0425499999</v>
      </c>
      <c r="H39" s="68">
        <f>'в рублях'!H40/1000</f>
        <v>1904303.4662000001</v>
      </c>
      <c r="I39" s="68">
        <f>'в рублях'!I40/1000</f>
        <v>2129290.9864000003</v>
      </c>
      <c r="J39" s="68">
        <f>'в рублях'!J40/1000</f>
        <v>2168008.2864000001</v>
      </c>
      <c r="K39" s="83">
        <f>'в рублях'!K40/1000</f>
        <v>2053110.6864</v>
      </c>
      <c r="L39" s="81"/>
    </row>
    <row r="40" spans="1:12" ht="16.5" customHeight="1" x14ac:dyDescent="0.25">
      <c r="A40" s="14"/>
      <c r="B40" s="28"/>
      <c r="C40" s="27">
        <v>702</v>
      </c>
      <c r="D40" s="38" t="s">
        <v>25</v>
      </c>
      <c r="E40" s="16">
        <v>7</v>
      </c>
      <c r="F40" s="37">
        <v>2</v>
      </c>
      <c r="G40" s="68">
        <f>'в рублях'!G41/1000</f>
        <v>3436907.5428599999</v>
      </c>
      <c r="H40" s="68">
        <f>'в рублях'!H41/1000</f>
        <v>4074881.8210700001</v>
      </c>
      <c r="I40" s="68">
        <f>'в рублях'!I41/1000</f>
        <v>4590942.1520299995</v>
      </c>
      <c r="J40" s="68">
        <f>'в рублях'!J41/1000</f>
        <v>5165933.4315600004</v>
      </c>
      <c r="K40" s="83">
        <f>'в рублях'!K41/1000</f>
        <v>3148070.8052500002</v>
      </c>
      <c r="L40" s="81"/>
    </row>
    <row r="41" spans="1:12" ht="16.5" customHeight="1" x14ac:dyDescent="0.25">
      <c r="A41" s="14"/>
      <c r="B41" s="28"/>
      <c r="C41" s="27">
        <v>703</v>
      </c>
      <c r="D41" s="38" t="s">
        <v>24</v>
      </c>
      <c r="E41" s="16">
        <v>7</v>
      </c>
      <c r="F41" s="37">
        <v>3</v>
      </c>
      <c r="G41" s="68">
        <f>'в рублях'!G42/1000</f>
        <v>372081.25748000003</v>
      </c>
      <c r="H41" s="68">
        <f>'в рублях'!H42/1000</f>
        <v>362853.00423000002</v>
      </c>
      <c r="I41" s="68">
        <f>'в рублях'!I42/1000</f>
        <v>385036.15075999999</v>
      </c>
      <c r="J41" s="68">
        <f>'в рублях'!J42/1000</f>
        <v>385036.15075999999</v>
      </c>
      <c r="K41" s="83">
        <f>'в рублях'!K42/1000</f>
        <v>385036.15075999999</v>
      </c>
      <c r="L41" s="81"/>
    </row>
    <row r="42" spans="1:12" ht="16.5" customHeight="1" x14ac:dyDescent="0.25">
      <c r="A42" s="14"/>
      <c r="B42" s="28"/>
      <c r="C42" s="27">
        <v>707</v>
      </c>
      <c r="D42" s="38" t="s">
        <v>23</v>
      </c>
      <c r="E42" s="16">
        <v>7</v>
      </c>
      <c r="F42" s="37">
        <v>7</v>
      </c>
      <c r="G42" s="68">
        <f>'в рублях'!G43/1000</f>
        <v>275760.10760000005</v>
      </c>
      <c r="H42" s="68">
        <f>'в рублях'!H43/1000</f>
        <v>80624.630569999994</v>
      </c>
      <c r="I42" s="68">
        <f>'в рублях'!I43/1000</f>
        <v>277928.28282999998</v>
      </c>
      <c r="J42" s="68">
        <f>'в рублях'!J43/1000</f>
        <v>150.50504999999998</v>
      </c>
      <c r="K42" s="83">
        <f>'в рублях'!K43/1000</f>
        <v>150.50504999999998</v>
      </c>
      <c r="L42" s="81"/>
    </row>
    <row r="43" spans="1:12" ht="16.5" customHeight="1" x14ac:dyDescent="0.25">
      <c r="A43" s="14"/>
      <c r="B43" s="28"/>
      <c r="C43" s="27">
        <v>709</v>
      </c>
      <c r="D43" s="35" t="s">
        <v>22</v>
      </c>
      <c r="E43" s="34">
        <v>7</v>
      </c>
      <c r="F43" s="33">
        <v>9</v>
      </c>
      <c r="G43" s="68">
        <f>'в рублях'!G44/1000</f>
        <v>271790.30309</v>
      </c>
      <c r="H43" s="68">
        <f>'в рублях'!H44/1000</f>
        <v>281739.31523000001</v>
      </c>
      <c r="I43" s="68">
        <f>'в рублях'!I44/1000</f>
        <v>385430.08308999997</v>
      </c>
      <c r="J43" s="68">
        <f>'в рублях'!J44/1000</f>
        <v>385430.08308999997</v>
      </c>
      <c r="K43" s="83">
        <f>'в рублях'!K44/1000</f>
        <v>385430.08308999997</v>
      </c>
      <c r="L43" s="81"/>
    </row>
    <row r="44" spans="1:12" ht="23.45" customHeight="1" x14ac:dyDescent="0.25">
      <c r="A44" s="14"/>
      <c r="B44" s="28">
        <v>800</v>
      </c>
      <c r="C44" s="27">
        <v>804</v>
      </c>
      <c r="D44" s="30" t="s">
        <v>21</v>
      </c>
      <c r="E44" s="29">
        <v>8</v>
      </c>
      <c r="F44" s="29" t="s">
        <v>3</v>
      </c>
      <c r="G44" s="66">
        <f>'в рублях'!G45/1000</f>
        <v>207711.67043</v>
      </c>
      <c r="H44" s="66">
        <f>'в рублях'!H45/1000</f>
        <v>266773.09166999999</v>
      </c>
      <c r="I44" s="66">
        <f>'в рублях'!I45/1000</f>
        <v>247995.69175</v>
      </c>
      <c r="J44" s="66">
        <f>'в рублях'!J45/1000</f>
        <v>247393.01675000001</v>
      </c>
      <c r="K44" s="82">
        <f>'в рублях'!K45/1000</f>
        <v>246902.59174999999</v>
      </c>
      <c r="L44" s="81"/>
    </row>
    <row r="45" spans="1:12" ht="16.5" customHeight="1" x14ac:dyDescent="0.25">
      <c r="A45" s="14"/>
      <c r="B45" s="28"/>
      <c r="C45" s="27">
        <v>801</v>
      </c>
      <c r="D45" s="26" t="s">
        <v>20</v>
      </c>
      <c r="E45" s="25">
        <v>8</v>
      </c>
      <c r="F45" s="24">
        <v>1</v>
      </c>
      <c r="G45" s="68">
        <f>'в рублях'!G46/1000</f>
        <v>201806.47043000002</v>
      </c>
      <c r="H45" s="68">
        <f>'в рублях'!H46/1000</f>
        <v>240866.52067</v>
      </c>
      <c r="I45" s="68">
        <f>'в рублях'!I46/1000</f>
        <v>242089.49174999999</v>
      </c>
      <c r="J45" s="68">
        <f>'в рублях'!J46/1000</f>
        <v>241486.11674999999</v>
      </c>
      <c r="K45" s="83">
        <f>'в рублях'!K46/1000</f>
        <v>240994.99174999999</v>
      </c>
      <c r="L45" s="81"/>
    </row>
    <row r="46" spans="1:12" ht="16.5" customHeight="1" x14ac:dyDescent="0.25">
      <c r="A46" s="14"/>
      <c r="B46" s="28"/>
      <c r="C46" s="27">
        <v>804</v>
      </c>
      <c r="D46" s="35" t="s">
        <v>19</v>
      </c>
      <c r="E46" s="34">
        <v>8</v>
      </c>
      <c r="F46" s="33">
        <v>4</v>
      </c>
      <c r="G46" s="68">
        <f>'в рублях'!G47/1000</f>
        <v>5905.2</v>
      </c>
      <c r="H46" s="68">
        <f>'в рублях'!H47/1000</f>
        <v>25906.571</v>
      </c>
      <c r="I46" s="68">
        <f>'в рублях'!I47/1000</f>
        <v>5906.2</v>
      </c>
      <c r="J46" s="68">
        <f>'в рублях'!J47/1000</f>
        <v>5906.9</v>
      </c>
      <c r="K46" s="83">
        <f>'в рублях'!K47/1000</f>
        <v>5907.6</v>
      </c>
      <c r="L46" s="81"/>
    </row>
    <row r="47" spans="1:12" ht="21" customHeight="1" x14ac:dyDescent="0.25">
      <c r="A47" s="14"/>
      <c r="B47" s="28">
        <v>900</v>
      </c>
      <c r="C47" s="27">
        <v>909</v>
      </c>
      <c r="D47" s="30" t="s">
        <v>18</v>
      </c>
      <c r="E47" s="29">
        <v>9</v>
      </c>
      <c r="F47" s="29" t="s">
        <v>3</v>
      </c>
      <c r="G47" s="66">
        <f>'в рублях'!G48/1000</f>
        <v>1087.3296599999999</v>
      </c>
      <c r="H47" s="66">
        <f>'в рублях'!H48/1000</f>
        <v>5521.4</v>
      </c>
      <c r="I47" s="66">
        <f>'в рублях'!I48/1000</f>
        <v>4664.3</v>
      </c>
      <c r="J47" s="66">
        <f>'в рублях'!J48/1000</f>
        <v>4664.3</v>
      </c>
      <c r="K47" s="82">
        <f>'в рублях'!K48/1000</f>
        <v>4664.3</v>
      </c>
      <c r="L47" s="81"/>
    </row>
    <row r="48" spans="1:12" ht="16.5" customHeight="1" x14ac:dyDescent="0.25">
      <c r="A48" s="14"/>
      <c r="B48" s="28"/>
      <c r="C48" s="27">
        <v>909</v>
      </c>
      <c r="D48" s="43" t="s">
        <v>17</v>
      </c>
      <c r="E48" s="42">
        <v>9</v>
      </c>
      <c r="F48" s="41">
        <v>9</v>
      </c>
      <c r="G48" s="68">
        <f>'в рублях'!G49/1000</f>
        <v>1087.3296599999999</v>
      </c>
      <c r="H48" s="68">
        <f>'в рублях'!H49/1000</f>
        <v>5521.4</v>
      </c>
      <c r="I48" s="68">
        <f>'в рублях'!I49/1000</f>
        <v>4664.3</v>
      </c>
      <c r="J48" s="68">
        <f>'в рублях'!J49/1000</f>
        <v>4664.3</v>
      </c>
      <c r="K48" s="83">
        <f>'в рублях'!K49/1000</f>
        <v>4664.3</v>
      </c>
      <c r="L48" s="81"/>
    </row>
    <row r="49" spans="1:12" ht="25.9" customHeight="1" x14ac:dyDescent="0.25">
      <c r="A49" s="14"/>
      <c r="B49" s="28">
        <v>1000</v>
      </c>
      <c r="C49" s="27">
        <v>1006</v>
      </c>
      <c r="D49" s="30" t="s">
        <v>16</v>
      </c>
      <c r="E49" s="29">
        <v>10</v>
      </c>
      <c r="F49" s="29" t="s">
        <v>3</v>
      </c>
      <c r="G49" s="66">
        <f>'в рублях'!G50/1000</f>
        <v>436843.52374999999</v>
      </c>
      <c r="H49" s="66">
        <f>'в рублях'!H50/1000</f>
        <v>503838.09245</v>
      </c>
      <c r="I49" s="66">
        <f>'в рублях'!I50/1000</f>
        <v>334247.82257000002</v>
      </c>
      <c r="J49" s="66">
        <f>'в рублях'!J50/1000</f>
        <v>352761.43232999998</v>
      </c>
      <c r="K49" s="82">
        <f>'в рублях'!K50/1000</f>
        <v>332659.34813</v>
      </c>
      <c r="L49" s="81"/>
    </row>
    <row r="50" spans="1:12" ht="16.5" customHeight="1" x14ac:dyDescent="0.25">
      <c r="A50" s="14"/>
      <c r="B50" s="28"/>
      <c r="C50" s="27">
        <v>1001</v>
      </c>
      <c r="D50" s="26" t="s">
        <v>15</v>
      </c>
      <c r="E50" s="25">
        <v>10</v>
      </c>
      <c r="F50" s="24">
        <v>1</v>
      </c>
      <c r="G50" s="68">
        <f>'в рублях'!G51/1000</f>
        <v>7823.5258700000004</v>
      </c>
      <c r="H50" s="68">
        <f>'в рублях'!H51/1000</f>
        <v>8257.9639999999999</v>
      </c>
      <c r="I50" s="68">
        <f>'в рублях'!I51/1000</f>
        <v>8257.9639999999999</v>
      </c>
      <c r="J50" s="68">
        <f>'в рублях'!J51/1000</f>
        <v>8257.9639999999999</v>
      </c>
      <c r="K50" s="83">
        <f>'в рублях'!K51/1000</f>
        <v>8257.9639999999999</v>
      </c>
      <c r="L50" s="81"/>
    </row>
    <row r="51" spans="1:12" ht="16.5" customHeight="1" x14ac:dyDescent="0.25">
      <c r="A51" s="14"/>
      <c r="B51" s="28"/>
      <c r="C51" s="27">
        <v>1002</v>
      </c>
      <c r="D51" s="38" t="s">
        <v>14</v>
      </c>
      <c r="E51" s="16">
        <v>10</v>
      </c>
      <c r="F51" s="37">
        <v>2</v>
      </c>
      <c r="G51" s="68">
        <f>'в рублях'!G52/1000</f>
        <v>33926.318500000001</v>
      </c>
      <c r="H51" s="68">
        <f>'в рублях'!H52/1000</f>
        <v>35222.488020000004</v>
      </c>
      <c r="I51" s="68">
        <f>'в рублях'!I52/1000</f>
        <v>51528.086149999996</v>
      </c>
      <c r="J51" s="68">
        <f>'в рублях'!J52/1000</f>
        <v>50360.848549999995</v>
      </c>
      <c r="K51" s="83">
        <f>'в рублях'!K52/1000</f>
        <v>50360.848549999995</v>
      </c>
      <c r="L51" s="81"/>
    </row>
    <row r="52" spans="1:12" ht="16.5" customHeight="1" x14ac:dyDescent="0.25">
      <c r="A52" s="14"/>
      <c r="B52" s="28"/>
      <c r="C52" s="27">
        <v>1003</v>
      </c>
      <c r="D52" s="38" t="s">
        <v>13</v>
      </c>
      <c r="E52" s="16">
        <v>10</v>
      </c>
      <c r="F52" s="37">
        <v>3</v>
      </c>
      <c r="G52" s="68">
        <f>'в рублях'!G53/1000</f>
        <v>14015.930319999999</v>
      </c>
      <c r="H52" s="68">
        <f>'в рублях'!H53/1000</f>
        <v>31030.629840000001</v>
      </c>
      <c r="I52" s="68">
        <f>'в рублях'!I53/1000</f>
        <v>43442.130239999999</v>
      </c>
      <c r="J52" s="68">
        <f>'в рублях'!J53/1000</f>
        <v>54834.03024</v>
      </c>
      <c r="K52" s="83">
        <f>'в рублях'!K53/1000</f>
        <v>54825.630239999999</v>
      </c>
      <c r="L52" s="81"/>
    </row>
    <row r="53" spans="1:12" ht="16.5" customHeight="1" x14ac:dyDescent="0.25">
      <c r="A53" s="14"/>
      <c r="B53" s="28"/>
      <c r="C53" s="27">
        <v>1004</v>
      </c>
      <c r="D53" s="38" t="s">
        <v>12</v>
      </c>
      <c r="E53" s="16">
        <v>10</v>
      </c>
      <c r="F53" s="37">
        <v>4</v>
      </c>
      <c r="G53" s="68">
        <f>'в рублях'!G54/1000</f>
        <v>237398.82355999999</v>
      </c>
      <c r="H53" s="68">
        <f>'в рублях'!H54/1000</f>
        <v>273698.39458999998</v>
      </c>
      <c r="I53" s="68">
        <f>'в рублях'!I54/1000</f>
        <v>109816.52631999999</v>
      </c>
      <c r="J53" s="68">
        <f>'в рублях'!J54/1000</f>
        <v>118105.47368000001</v>
      </c>
      <c r="K53" s="83">
        <f>'в рублях'!K54/1000</f>
        <v>98011.789480000007</v>
      </c>
      <c r="L53" s="81"/>
    </row>
    <row r="54" spans="1:12" ht="16.5" customHeight="1" x14ac:dyDescent="0.25">
      <c r="A54" s="14"/>
      <c r="B54" s="28"/>
      <c r="C54" s="27">
        <v>1006</v>
      </c>
      <c r="D54" s="35" t="s">
        <v>11</v>
      </c>
      <c r="E54" s="34">
        <v>10</v>
      </c>
      <c r="F54" s="33">
        <v>6</v>
      </c>
      <c r="G54" s="68">
        <f>'в рублях'!G55/1000</f>
        <v>143678.92550000001</v>
      </c>
      <c r="H54" s="68">
        <f>'в рублях'!H55/1000</f>
        <v>155628.61600000001</v>
      </c>
      <c r="I54" s="68">
        <f>'в рублях'!I55/1000</f>
        <v>121203.11586000001</v>
      </c>
      <c r="J54" s="68">
        <f>'в рублях'!J55/1000</f>
        <v>121203.11586000001</v>
      </c>
      <c r="K54" s="83">
        <f>'в рублях'!K55/1000</f>
        <v>121203.11586000001</v>
      </c>
      <c r="L54" s="81"/>
    </row>
    <row r="55" spans="1:12" ht="38.450000000000003" customHeight="1" x14ac:dyDescent="0.25">
      <c r="A55" s="14"/>
      <c r="B55" s="28">
        <v>1100</v>
      </c>
      <c r="C55" s="27">
        <v>1105</v>
      </c>
      <c r="D55" s="30" t="s">
        <v>10</v>
      </c>
      <c r="E55" s="29">
        <v>11</v>
      </c>
      <c r="F55" s="29" t="s">
        <v>3</v>
      </c>
      <c r="G55" s="66">
        <f>'в рублях'!G56/1000</f>
        <v>273190.00409000006</v>
      </c>
      <c r="H55" s="66">
        <f>'в рублях'!H56/1000</f>
        <v>355456.58726999996</v>
      </c>
      <c r="I55" s="66">
        <f>'в рублях'!I56/1000</f>
        <v>361261.99831</v>
      </c>
      <c r="J55" s="66">
        <f>'в рублях'!J56/1000</f>
        <v>369255.36673000001</v>
      </c>
      <c r="K55" s="82">
        <f>'в рублях'!K56/1000</f>
        <v>372569.36672999995</v>
      </c>
      <c r="L55" s="81"/>
    </row>
    <row r="56" spans="1:12" ht="23.45" customHeight="1" x14ac:dyDescent="0.25">
      <c r="A56" s="14"/>
      <c r="B56" s="28"/>
      <c r="C56" s="27">
        <v>1101</v>
      </c>
      <c r="D56" s="26" t="s">
        <v>9</v>
      </c>
      <c r="E56" s="25">
        <v>11</v>
      </c>
      <c r="F56" s="24">
        <v>1</v>
      </c>
      <c r="G56" s="68">
        <f>'в рублях'!G57/1000</f>
        <v>246336.28302</v>
      </c>
      <c r="H56" s="68">
        <f>'в рублях'!H57/1000</f>
        <v>321627.69594000001</v>
      </c>
      <c r="I56" s="68">
        <f>'в рублях'!I57/1000</f>
        <v>342975.96218999999</v>
      </c>
      <c r="J56" s="68">
        <f>'в рублях'!J57/1000</f>
        <v>350959.33061</v>
      </c>
      <c r="K56" s="83">
        <f>'в рублях'!K57/1000</f>
        <v>354502.59376999998</v>
      </c>
      <c r="L56" s="81"/>
    </row>
    <row r="57" spans="1:12" ht="36.6" customHeight="1" x14ac:dyDescent="0.25">
      <c r="A57" s="14"/>
      <c r="B57" s="28"/>
      <c r="C57" s="27">
        <v>1105</v>
      </c>
      <c r="D57" s="35" t="s">
        <v>8</v>
      </c>
      <c r="E57" s="34">
        <v>11</v>
      </c>
      <c r="F57" s="33">
        <v>5</v>
      </c>
      <c r="G57" s="68">
        <f>'в рублях'!G60/1000</f>
        <v>26546.352649999997</v>
      </c>
      <c r="H57" s="68">
        <f>'в рублях'!H60/1000</f>
        <v>27195.834629999998</v>
      </c>
      <c r="I57" s="68">
        <f>'в рублях'!I60/1000</f>
        <v>18066.772960000002</v>
      </c>
      <c r="J57" s="68">
        <f>'в рублях'!J60/1000</f>
        <v>18066.772960000002</v>
      </c>
      <c r="K57" s="83">
        <f>'в рублях'!K60/1000</f>
        <v>18066.772960000002</v>
      </c>
      <c r="L57" s="81"/>
    </row>
    <row r="58" spans="1:12" ht="33.6" customHeight="1" x14ac:dyDescent="0.25">
      <c r="A58" s="14"/>
      <c r="B58" s="28">
        <v>1200</v>
      </c>
      <c r="C58" s="27">
        <v>1204</v>
      </c>
      <c r="D58" s="30" t="s">
        <v>7</v>
      </c>
      <c r="E58" s="29">
        <v>12</v>
      </c>
      <c r="F58" s="29" t="s">
        <v>3</v>
      </c>
      <c r="G58" s="66">
        <f>'в рублях'!G61/1000</f>
        <v>80019.52515999999</v>
      </c>
      <c r="H58" s="66">
        <f>'в рублях'!H61/1000</f>
        <v>135938.27695999999</v>
      </c>
      <c r="I58" s="66">
        <f>'в рублях'!I61/1000</f>
        <v>108689.54243</v>
      </c>
      <c r="J58" s="66">
        <f>'в рублях'!J61/1000</f>
        <v>93821.049900000013</v>
      </c>
      <c r="K58" s="82">
        <f>'в рублях'!K61/1000</f>
        <v>93821.049900000013</v>
      </c>
      <c r="L58" s="81"/>
    </row>
    <row r="59" spans="1:12" ht="19.149999999999999" customHeight="1" x14ac:dyDescent="0.25">
      <c r="A59" s="14"/>
      <c r="B59" s="28"/>
      <c r="C59" s="27">
        <v>1202</v>
      </c>
      <c r="D59" s="26" t="s">
        <v>6</v>
      </c>
      <c r="E59" s="25">
        <v>12</v>
      </c>
      <c r="F59" s="24">
        <v>2</v>
      </c>
      <c r="G59" s="68">
        <f>'в рублях'!G62/1000</f>
        <v>72346.874409999989</v>
      </c>
      <c r="H59" s="68">
        <f>'в рублях'!H62/1000</f>
        <v>131288.27695999999</v>
      </c>
      <c r="I59" s="68">
        <f>'в рублях'!I62/1000</f>
        <v>103839.54243</v>
      </c>
      <c r="J59" s="68">
        <f>'в рублях'!J62/1000</f>
        <v>88971.049900000013</v>
      </c>
      <c r="K59" s="83">
        <f>'в рублях'!K62/1000</f>
        <v>88971.049900000013</v>
      </c>
      <c r="L59" s="81"/>
    </row>
    <row r="60" spans="1:12" ht="34.9" customHeight="1" x14ac:dyDescent="0.25">
      <c r="A60" s="14"/>
      <c r="B60" s="28"/>
      <c r="C60" s="27">
        <v>1204</v>
      </c>
      <c r="D60" s="35" t="s">
        <v>5</v>
      </c>
      <c r="E60" s="34">
        <v>12</v>
      </c>
      <c r="F60" s="33">
        <v>4</v>
      </c>
      <c r="G60" s="68">
        <f>'в рублях'!G63/1000</f>
        <v>7672.6507499999998</v>
      </c>
      <c r="H60" s="68">
        <f>'в рублях'!H63/1000</f>
        <v>4650</v>
      </c>
      <c r="I60" s="68">
        <f>'в рублях'!I63/1000</f>
        <v>4850</v>
      </c>
      <c r="J60" s="68">
        <f>'в рублях'!J63/1000</f>
        <v>4850</v>
      </c>
      <c r="K60" s="83">
        <f>'в рублях'!K63/1000</f>
        <v>4850</v>
      </c>
      <c r="L60" s="81"/>
    </row>
    <row r="61" spans="1:12" ht="39" customHeight="1" x14ac:dyDescent="0.25">
      <c r="A61" s="14"/>
      <c r="B61" s="28">
        <v>1300</v>
      </c>
      <c r="C61" s="27">
        <v>1301</v>
      </c>
      <c r="D61" s="30" t="s">
        <v>4</v>
      </c>
      <c r="E61" s="29">
        <v>13</v>
      </c>
      <c r="F61" s="29" t="s">
        <v>3</v>
      </c>
      <c r="G61" s="66">
        <f>'в рублях'!G64/1000</f>
        <v>1417.63699</v>
      </c>
      <c r="H61" s="66">
        <f>'в рублях'!H64/1000</f>
        <v>5000</v>
      </c>
      <c r="I61" s="66">
        <f>'в рублях'!I64/1000</f>
        <v>5000</v>
      </c>
      <c r="J61" s="66">
        <f>'в рублях'!J64/1000</f>
        <v>5000</v>
      </c>
      <c r="K61" s="82">
        <f>'в рублях'!K64/1000</f>
        <v>5000</v>
      </c>
      <c r="L61" s="81"/>
    </row>
    <row r="62" spans="1:12" ht="44.45" customHeight="1" thickBot="1" x14ac:dyDescent="0.3">
      <c r="A62" s="14"/>
      <c r="B62" s="28"/>
      <c r="C62" s="27">
        <v>1301</v>
      </c>
      <c r="D62" s="26" t="s">
        <v>2</v>
      </c>
      <c r="E62" s="25">
        <v>13</v>
      </c>
      <c r="F62" s="24">
        <v>1</v>
      </c>
      <c r="G62" s="68">
        <f>'в рублях'!G65/1000</f>
        <v>1417.63699</v>
      </c>
      <c r="H62" s="68">
        <f>'в рублях'!H65/1000</f>
        <v>5000</v>
      </c>
      <c r="I62" s="68">
        <f>'в рублях'!I65/1000</f>
        <v>5000</v>
      </c>
      <c r="J62" s="68">
        <f>'в рублях'!J65/1000</f>
        <v>5000</v>
      </c>
      <c r="K62" s="83">
        <f>'в рублях'!K65/1000</f>
        <v>5000</v>
      </c>
      <c r="L62" s="81"/>
    </row>
    <row r="63" spans="1:12" ht="409.6" hidden="1" customHeight="1" x14ac:dyDescent="0.25">
      <c r="A63" s="20"/>
      <c r="B63" s="19"/>
      <c r="C63" s="18">
        <v>1301</v>
      </c>
      <c r="D63" s="17" t="s">
        <v>1</v>
      </c>
      <c r="E63" s="16">
        <v>0</v>
      </c>
      <c r="F63" s="16">
        <v>0</v>
      </c>
      <c r="G63" s="66">
        <f>'в рублях'!G66/1000</f>
        <v>0</v>
      </c>
      <c r="H63" s="66">
        <f>'в рублях'!H66/1000</f>
        <v>0</v>
      </c>
      <c r="I63" s="66">
        <f>'в рублях'!I66/1000</f>
        <v>6978213.7000000002</v>
      </c>
      <c r="J63" s="66">
        <f>'в рублях'!J66/1000</f>
        <v>7034414</v>
      </c>
      <c r="K63" s="82">
        <f>'в рублях'!K66/1000</f>
        <v>6983014.7000000002</v>
      </c>
      <c r="L63" s="2"/>
    </row>
    <row r="64" spans="1:12" ht="17.25" customHeight="1" x14ac:dyDescent="0.25">
      <c r="A64" s="14"/>
      <c r="B64" s="13"/>
      <c r="C64" s="13"/>
      <c r="D64" s="88" t="s">
        <v>0</v>
      </c>
      <c r="E64" s="11"/>
      <c r="F64" s="10"/>
      <c r="G64" s="66">
        <f>'в рублях'!G67/1000</f>
        <v>11040784.031049998</v>
      </c>
      <c r="H64" s="66">
        <f>'в рублях'!H67/1000</f>
        <v>11261611.6</v>
      </c>
      <c r="I64" s="66">
        <f>'в рублях'!I67/1000-34748</f>
        <v>12428976.9</v>
      </c>
      <c r="J64" s="66">
        <f>'в рублях'!J67/1000</f>
        <v>12961550.200000003</v>
      </c>
      <c r="K64" s="82">
        <f>'в рублях'!K67/1000</f>
        <v>10972713.9</v>
      </c>
      <c r="L64" s="2"/>
    </row>
    <row r="65" spans="1:12" ht="16.5" customHeight="1" x14ac:dyDescent="0.3">
      <c r="A65" s="2"/>
      <c r="B65" s="2"/>
      <c r="C65" s="2"/>
      <c r="D65" s="8"/>
      <c r="E65" s="7"/>
      <c r="F65" s="7"/>
      <c r="G65" s="7"/>
      <c r="H65" s="7"/>
      <c r="I65" s="7"/>
      <c r="J65" s="7"/>
      <c r="K65" s="7"/>
      <c r="L65" s="2"/>
    </row>
    <row r="66" spans="1:12" ht="16.5" customHeight="1" x14ac:dyDescent="0.3">
      <c r="A66" s="2"/>
      <c r="B66" s="2"/>
      <c r="C66" s="2"/>
      <c r="D66" s="8"/>
      <c r="E66" s="7"/>
      <c r="F66" s="7"/>
      <c r="G66" s="7"/>
      <c r="H66" s="7"/>
      <c r="I66" s="85"/>
      <c r="J66" s="6"/>
      <c r="K66" s="6"/>
      <c r="L66" s="2"/>
    </row>
    <row r="67" spans="1:12" ht="17.25" customHeight="1" x14ac:dyDescent="0.3">
      <c r="A67" s="2"/>
      <c r="B67" s="2"/>
      <c r="C67" s="2"/>
      <c r="D67" s="5"/>
      <c r="E67" s="4"/>
      <c r="F67" s="4"/>
      <c r="G67" s="4"/>
      <c r="H67" s="4"/>
      <c r="I67" s="4"/>
      <c r="J67" s="3"/>
      <c r="K67" s="3"/>
      <c r="L67" s="2"/>
    </row>
  </sheetData>
  <mergeCells count="11">
    <mergeCell ref="K8:K9"/>
    <mergeCell ref="J3:K3"/>
    <mergeCell ref="D4:K4"/>
    <mergeCell ref="D6:K6"/>
    <mergeCell ref="D8:D9"/>
    <mergeCell ref="E8:E9"/>
    <mergeCell ref="F8:F9"/>
    <mergeCell ref="G8:G9"/>
    <mergeCell ref="H8:H9"/>
    <mergeCell ref="I8:I9"/>
    <mergeCell ref="J8:J9"/>
  </mergeCells>
  <pageMargins left="0.59055118110236204" right="0.59055118110236204" top="0.17" bottom="0.17" header="0.17" footer="0.17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№1</vt:lpstr>
      <vt:lpstr>в рублях</vt:lpstr>
      <vt:lpstr>Приложение №9 (3)</vt:lpstr>
      <vt:lpstr>'в рублях'!Заголовки_для_печати</vt:lpstr>
      <vt:lpstr>'Приложение №1'!Заголовки_для_печати</vt:lpstr>
      <vt:lpstr>'Приложение №9 (3)'!Заголовки_для_печати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LazarevaOS</dc:creator>
  <cp:lastModifiedBy>Снисаренко Ирина Валентиновна</cp:lastModifiedBy>
  <cp:lastPrinted>2020-11-28T10:15:33Z</cp:lastPrinted>
  <dcterms:created xsi:type="dcterms:W3CDTF">2017-11-09T14:39:10Z</dcterms:created>
  <dcterms:modified xsi:type="dcterms:W3CDTF">2022-12-27T09:45:42Z</dcterms:modified>
</cp:coreProperties>
</file>