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юченко Т.В\БЮДЖЕТ НА 2023-2025\ПРОЕКТ Решения Думы\"/>
    </mc:Choice>
  </mc:AlternateContent>
  <bookViews>
    <workbookView xWindow="0" yWindow="0" windowWidth="28800" windowHeight="12435"/>
  </bookViews>
  <sheets>
    <sheet name="в тысячах рублей" sheetId="6" r:id="rId1"/>
    <sheet name="в рублях" sheetId="2" r:id="rId2"/>
    <sheet name="Приложение №9 (3)" sheetId="5" state="hidden" r:id="rId3"/>
  </sheets>
  <definedNames>
    <definedName name="_xlnm.Print_Titles" localSheetId="1">'в рублях'!$11:$11</definedName>
    <definedName name="_xlnm.Print_Titles" localSheetId="0">'в тысячах рублей'!$11:$11</definedName>
    <definedName name="_xlnm.Print_Titles" localSheetId="2">'Приложение №9 (3)'!$10:$10</definedName>
  </definedNames>
  <calcPr calcId="152511"/>
</workbook>
</file>

<file path=xl/calcChain.xml><?xml version="1.0" encoding="utf-8"?>
<calcChain xmlns="http://schemas.openxmlformats.org/spreadsheetml/2006/main">
  <c r="G13" i="6" l="1"/>
  <c r="H13" i="6"/>
  <c r="I13" i="6"/>
  <c r="J13" i="6"/>
  <c r="K13" i="6"/>
  <c r="L13" i="6"/>
  <c r="M13" i="6"/>
  <c r="N13" i="6"/>
  <c r="O13" i="6"/>
  <c r="P13" i="6"/>
  <c r="G14" i="6"/>
  <c r="H14" i="6"/>
  <c r="I14" i="6"/>
  <c r="J14" i="6"/>
  <c r="K14" i="6"/>
  <c r="L14" i="6"/>
  <c r="M14" i="6"/>
  <c r="N14" i="6"/>
  <c r="O14" i="6"/>
  <c r="P14" i="6"/>
  <c r="G15" i="6"/>
  <c r="H15" i="6"/>
  <c r="I15" i="6"/>
  <c r="J15" i="6"/>
  <c r="K15" i="6"/>
  <c r="L15" i="6"/>
  <c r="M15" i="6"/>
  <c r="N15" i="6"/>
  <c r="O15" i="6"/>
  <c r="P15" i="6"/>
  <c r="G16" i="6"/>
  <c r="H16" i="6"/>
  <c r="I16" i="6"/>
  <c r="J16" i="6"/>
  <c r="K16" i="6"/>
  <c r="L16" i="6"/>
  <c r="M16" i="6"/>
  <c r="N16" i="6"/>
  <c r="O16" i="6"/>
  <c r="P16" i="6"/>
  <c r="G17" i="6"/>
  <c r="H17" i="6"/>
  <c r="I17" i="6"/>
  <c r="J17" i="6"/>
  <c r="K17" i="6"/>
  <c r="L17" i="6"/>
  <c r="M17" i="6"/>
  <c r="N17" i="6"/>
  <c r="O17" i="6"/>
  <c r="P17" i="6"/>
  <c r="G18" i="6"/>
  <c r="H18" i="6"/>
  <c r="I18" i="6"/>
  <c r="J18" i="6"/>
  <c r="K18" i="6"/>
  <c r="L18" i="6"/>
  <c r="M18" i="6"/>
  <c r="N18" i="6"/>
  <c r="O18" i="6"/>
  <c r="P18" i="6"/>
  <c r="G19" i="6"/>
  <c r="H19" i="6"/>
  <c r="I19" i="6"/>
  <c r="J19" i="6"/>
  <c r="K19" i="6"/>
  <c r="L19" i="6"/>
  <c r="M19" i="6"/>
  <c r="N19" i="6"/>
  <c r="O19" i="6"/>
  <c r="P19" i="6"/>
  <c r="G20" i="6"/>
  <c r="H20" i="6"/>
  <c r="I20" i="6"/>
  <c r="J20" i="6"/>
  <c r="K20" i="6"/>
  <c r="L20" i="6"/>
  <c r="M20" i="6"/>
  <c r="N20" i="6"/>
  <c r="O20" i="6"/>
  <c r="P20" i="6"/>
  <c r="G21" i="6"/>
  <c r="H21" i="6"/>
  <c r="I21" i="6"/>
  <c r="J21" i="6"/>
  <c r="K21" i="6"/>
  <c r="L21" i="6"/>
  <c r="M21" i="6"/>
  <c r="N21" i="6"/>
  <c r="O21" i="6"/>
  <c r="P21" i="6"/>
  <c r="G22" i="6"/>
  <c r="H22" i="6"/>
  <c r="I22" i="6"/>
  <c r="J22" i="6"/>
  <c r="K22" i="6"/>
  <c r="L22" i="6"/>
  <c r="M22" i="6"/>
  <c r="N22" i="6"/>
  <c r="O22" i="6"/>
  <c r="P22" i="6"/>
  <c r="G23" i="6"/>
  <c r="H23" i="6"/>
  <c r="I23" i="6"/>
  <c r="J23" i="6"/>
  <c r="K23" i="6"/>
  <c r="L23" i="6"/>
  <c r="M23" i="6"/>
  <c r="N23" i="6"/>
  <c r="O23" i="6"/>
  <c r="P23" i="6"/>
  <c r="G24" i="6"/>
  <c r="H24" i="6"/>
  <c r="I24" i="6"/>
  <c r="J24" i="6"/>
  <c r="K24" i="6"/>
  <c r="L24" i="6"/>
  <c r="M24" i="6"/>
  <c r="N24" i="6"/>
  <c r="O24" i="6"/>
  <c r="P24" i="6"/>
  <c r="G25" i="6"/>
  <c r="H25" i="6"/>
  <c r="I25" i="6"/>
  <c r="J25" i="6"/>
  <c r="K25" i="6"/>
  <c r="L25" i="6"/>
  <c r="M25" i="6"/>
  <c r="N25" i="6"/>
  <c r="O25" i="6"/>
  <c r="P25" i="6"/>
  <c r="G26" i="6"/>
  <c r="H26" i="6"/>
  <c r="I26" i="6"/>
  <c r="J26" i="6"/>
  <c r="K26" i="6"/>
  <c r="L26" i="6"/>
  <c r="M26" i="6"/>
  <c r="N26" i="6"/>
  <c r="O26" i="6"/>
  <c r="P26" i="6"/>
  <c r="G27" i="6"/>
  <c r="H27" i="6"/>
  <c r="I27" i="6"/>
  <c r="J27" i="6"/>
  <c r="K27" i="6"/>
  <c r="L27" i="6"/>
  <c r="M27" i="6"/>
  <c r="N27" i="6"/>
  <c r="O27" i="6"/>
  <c r="P27" i="6"/>
  <c r="G28" i="6"/>
  <c r="H28" i="6"/>
  <c r="I28" i="6"/>
  <c r="J28" i="6"/>
  <c r="K28" i="6"/>
  <c r="L28" i="6"/>
  <c r="M28" i="6"/>
  <c r="N28" i="6"/>
  <c r="O28" i="6"/>
  <c r="P28" i="6"/>
  <c r="G29" i="6"/>
  <c r="H29" i="6"/>
  <c r="I29" i="6"/>
  <c r="J29" i="6"/>
  <c r="K29" i="6"/>
  <c r="L29" i="6"/>
  <c r="M29" i="6"/>
  <c r="N29" i="6"/>
  <c r="O29" i="6"/>
  <c r="P29" i="6"/>
  <c r="G30" i="6"/>
  <c r="H30" i="6"/>
  <c r="I30" i="6"/>
  <c r="J30" i="6"/>
  <c r="K30" i="6"/>
  <c r="L30" i="6"/>
  <c r="M30" i="6"/>
  <c r="N30" i="6"/>
  <c r="O30" i="6"/>
  <c r="P30" i="6"/>
  <c r="G31" i="6"/>
  <c r="H31" i="6"/>
  <c r="I31" i="6"/>
  <c r="J31" i="6"/>
  <c r="K31" i="6"/>
  <c r="L31" i="6"/>
  <c r="M31" i="6"/>
  <c r="N31" i="6"/>
  <c r="O31" i="6"/>
  <c r="P31" i="6"/>
  <c r="G32" i="6"/>
  <c r="H32" i="6"/>
  <c r="I32" i="6"/>
  <c r="J32" i="6"/>
  <c r="K32" i="6"/>
  <c r="L32" i="6"/>
  <c r="M32" i="6"/>
  <c r="N32" i="6"/>
  <c r="O32" i="6"/>
  <c r="P32" i="6"/>
  <c r="G33" i="6"/>
  <c r="H33" i="6"/>
  <c r="I33" i="6"/>
  <c r="J33" i="6"/>
  <c r="K33" i="6"/>
  <c r="L33" i="6"/>
  <c r="M33" i="6"/>
  <c r="N33" i="6"/>
  <c r="O33" i="6"/>
  <c r="P33" i="6"/>
  <c r="G34" i="6"/>
  <c r="H34" i="6"/>
  <c r="I34" i="6"/>
  <c r="J34" i="6"/>
  <c r="K34" i="6"/>
  <c r="L34" i="6"/>
  <c r="M34" i="6"/>
  <c r="N34" i="6"/>
  <c r="O34" i="6"/>
  <c r="P34" i="6"/>
  <c r="G35" i="6"/>
  <c r="H35" i="6"/>
  <c r="I35" i="6"/>
  <c r="J35" i="6"/>
  <c r="K35" i="6"/>
  <c r="L35" i="6"/>
  <c r="M35" i="6"/>
  <c r="N35" i="6"/>
  <c r="O35" i="6"/>
  <c r="P35" i="6"/>
  <c r="G36" i="6"/>
  <c r="H36" i="6"/>
  <c r="I36" i="6"/>
  <c r="J36" i="6"/>
  <c r="K36" i="6"/>
  <c r="L36" i="6"/>
  <c r="M36" i="6"/>
  <c r="N36" i="6"/>
  <c r="O36" i="6"/>
  <c r="P36" i="6"/>
  <c r="G37" i="6"/>
  <c r="H37" i="6"/>
  <c r="I37" i="6"/>
  <c r="J37" i="6"/>
  <c r="K37" i="6"/>
  <c r="L37" i="6"/>
  <c r="M37" i="6"/>
  <c r="N37" i="6"/>
  <c r="O37" i="6"/>
  <c r="P37" i="6"/>
  <c r="G38" i="6"/>
  <c r="H38" i="6"/>
  <c r="I38" i="6"/>
  <c r="J38" i="6"/>
  <c r="K38" i="6"/>
  <c r="L38" i="6"/>
  <c r="M38" i="6"/>
  <c r="N38" i="6"/>
  <c r="O38" i="6"/>
  <c r="P38" i="6"/>
  <c r="G39" i="6"/>
  <c r="H39" i="6"/>
  <c r="I39" i="6"/>
  <c r="J39" i="6"/>
  <c r="K39" i="6"/>
  <c r="L39" i="6"/>
  <c r="M39" i="6"/>
  <c r="N39" i="6"/>
  <c r="O39" i="6"/>
  <c r="P39" i="6"/>
  <c r="G40" i="6"/>
  <c r="H40" i="6"/>
  <c r="I40" i="6"/>
  <c r="J40" i="6"/>
  <c r="K40" i="6"/>
  <c r="L40" i="6"/>
  <c r="M40" i="6"/>
  <c r="N40" i="6"/>
  <c r="O40" i="6"/>
  <c r="P40" i="6"/>
  <c r="G41" i="6"/>
  <c r="H41" i="6"/>
  <c r="I41" i="6"/>
  <c r="J41" i="6"/>
  <c r="K41" i="6"/>
  <c r="L41" i="6"/>
  <c r="M41" i="6"/>
  <c r="N41" i="6"/>
  <c r="O41" i="6"/>
  <c r="P41" i="6"/>
  <c r="G42" i="6"/>
  <c r="H42" i="6"/>
  <c r="I42" i="6"/>
  <c r="J42" i="6"/>
  <c r="K42" i="6"/>
  <c r="L42" i="6"/>
  <c r="M42" i="6"/>
  <c r="N42" i="6"/>
  <c r="O42" i="6"/>
  <c r="P42" i="6"/>
  <c r="G43" i="6"/>
  <c r="H43" i="6"/>
  <c r="I43" i="6"/>
  <c r="J43" i="6"/>
  <c r="K43" i="6"/>
  <c r="L43" i="6"/>
  <c r="M43" i="6"/>
  <c r="N43" i="6"/>
  <c r="O43" i="6"/>
  <c r="P43" i="6"/>
  <c r="G44" i="6"/>
  <c r="H44" i="6"/>
  <c r="I44" i="6"/>
  <c r="J44" i="6"/>
  <c r="K44" i="6"/>
  <c r="L44" i="6"/>
  <c r="M44" i="6"/>
  <c r="N44" i="6"/>
  <c r="O44" i="6"/>
  <c r="P44" i="6"/>
  <c r="G45" i="6"/>
  <c r="H45" i="6"/>
  <c r="I45" i="6"/>
  <c r="J45" i="6"/>
  <c r="K45" i="6"/>
  <c r="L45" i="6"/>
  <c r="M45" i="6"/>
  <c r="N45" i="6"/>
  <c r="O45" i="6"/>
  <c r="P45" i="6"/>
  <c r="G46" i="6"/>
  <c r="H46" i="6"/>
  <c r="I46" i="6"/>
  <c r="J46" i="6"/>
  <c r="K46" i="6"/>
  <c r="L46" i="6"/>
  <c r="M46" i="6"/>
  <c r="N46" i="6"/>
  <c r="O46" i="6"/>
  <c r="P46" i="6"/>
  <c r="G47" i="6"/>
  <c r="H47" i="6"/>
  <c r="I47" i="6"/>
  <c r="J47" i="6"/>
  <c r="K47" i="6"/>
  <c r="L47" i="6"/>
  <c r="M47" i="6"/>
  <c r="N47" i="6"/>
  <c r="O47" i="6"/>
  <c r="P47" i="6"/>
  <c r="G48" i="6"/>
  <c r="H48" i="6"/>
  <c r="I48" i="6"/>
  <c r="J48" i="6"/>
  <c r="K48" i="6"/>
  <c r="L48" i="6"/>
  <c r="M48" i="6"/>
  <c r="N48" i="6"/>
  <c r="O48" i="6"/>
  <c r="P48" i="6"/>
  <c r="G49" i="6"/>
  <c r="H49" i="6"/>
  <c r="I49" i="6"/>
  <c r="J49" i="6"/>
  <c r="K49" i="6"/>
  <c r="L49" i="6"/>
  <c r="M49" i="6"/>
  <c r="N49" i="6"/>
  <c r="O49" i="6"/>
  <c r="P49" i="6"/>
  <c r="G50" i="6"/>
  <c r="H50" i="6"/>
  <c r="I50" i="6"/>
  <c r="J50" i="6"/>
  <c r="K50" i="6"/>
  <c r="L50" i="6"/>
  <c r="M50" i="6"/>
  <c r="N50" i="6"/>
  <c r="O50" i="6"/>
  <c r="P50" i="6"/>
  <c r="G51" i="6"/>
  <c r="H51" i="6"/>
  <c r="I51" i="6"/>
  <c r="J51" i="6"/>
  <c r="K51" i="6"/>
  <c r="L51" i="6"/>
  <c r="M51" i="6"/>
  <c r="N51" i="6"/>
  <c r="O51" i="6"/>
  <c r="P51" i="6"/>
  <c r="G52" i="6"/>
  <c r="H52" i="6"/>
  <c r="I52" i="6"/>
  <c r="J52" i="6"/>
  <c r="K52" i="6"/>
  <c r="L52" i="6"/>
  <c r="M52" i="6"/>
  <c r="N52" i="6"/>
  <c r="O52" i="6"/>
  <c r="P52" i="6"/>
  <c r="G53" i="6"/>
  <c r="H53" i="6"/>
  <c r="I53" i="6"/>
  <c r="J53" i="6"/>
  <c r="K53" i="6"/>
  <c r="L53" i="6"/>
  <c r="M53" i="6"/>
  <c r="N53" i="6"/>
  <c r="O53" i="6"/>
  <c r="P53" i="6"/>
  <c r="G54" i="6"/>
  <c r="H54" i="6"/>
  <c r="I54" i="6"/>
  <c r="J54" i="6"/>
  <c r="K54" i="6"/>
  <c r="L54" i="6"/>
  <c r="M54" i="6"/>
  <c r="N54" i="6"/>
  <c r="O54" i="6"/>
  <c r="P54" i="6"/>
  <c r="G55" i="6"/>
  <c r="H55" i="6"/>
  <c r="I55" i="6"/>
  <c r="J55" i="6"/>
  <c r="K55" i="6"/>
  <c r="L55" i="6"/>
  <c r="M55" i="6"/>
  <c r="N55" i="6"/>
  <c r="O55" i="6"/>
  <c r="P55" i="6"/>
  <c r="G56" i="6"/>
  <c r="H56" i="6"/>
  <c r="I56" i="6"/>
  <c r="J56" i="6"/>
  <c r="K56" i="6"/>
  <c r="L56" i="6"/>
  <c r="M56" i="6"/>
  <c r="N56" i="6"/>
  <c r="O56" i="6"/>
  <c r="P56" i="6"/>
  <c r="G57" i="6"/>
  <c r="H57" i="6"/>
  <c r="I57" i="6"/>
  <c r="J57" i="6"/>
  <c r="K57" i="6"/>
  <c r="L57" i="6"/>
  <c r="M57" i="6"/>
  <c r="N57" i="6"/>
  <c r="O57" i="6"/>
  <c r="P57" i="6"/>
  <c r="G58" i="6"/>
  <c r="H58" i="6"/>
  <c r="I58" i="6"/>
  <c r="J58" i="6"/>
  <c r="K58" i="6"/>
  <c r="L58" i="6"/>
  <c r="M58" i="6"/>
  <c r="N58" i="6"/>
  <c r="O58" i="6"/>
  <c r="P58" i="6"/>
  <c r="G59" i="6"/>
  <c r="H59" i="6"/>
  <c r="I59" i="6"/>
  <c r="J59" i="6"/>
  <c r="K59" i="6"/>
  <c r="L59" i="6"/>
  <c r="M59" i="6"/>
  <c r="N59" i="6"/>
  <c r="O59" i="6"/>
  <c r="P59" i="6"/>
  <c r="G60" i="6"/>
  <c r="H60" i="6"/>
  <c r="I60" i="6"/>
  <c r="J60" i="6"/>
  <c r="K60" i="6"/>
  <c r="L60" i="6"/>
  <c r="M60" i="6"/>
  <c r="N60" i="6"/>
  <c r="O60" i="6"/>
  <c r="P60" i="6"/>
  <c r="G61" i="6"/>
  <c r="H61" i="6"/>
  <c r="I61" i="6"/>
  <c r="J61" i="6"/>
  <c r="K61" i="6"/>
  <c r="L61" i="6"/>
  <c r="M61" i="6"/>
  <c r="N61" i="6"/>
  <c r="O61" i="6"/>
  <c r="P61" i="6"/>
  <c r="G62" i="6"/>
  <c r="H62" i="6"/>
  <c r="I62" i="6"/>
  <c r="J62" i="6"/>
  <c r="K62" i="6"/>
  <c r="L62" i="6"/>
  <c r="M62" i="6"/>
  <c r="N62" i="6"/>
  <c r="O62" i="6"/>
  <c r="P62" i="6"/>
  <c r="G63" i="6"/>
  <c r="H63" i="6"/>
  <c r="I63" i="6"/>
  <c r="J63" i="6"/>
  <c r="K63" i="6"/>
  <c r="L63" i="6"/>
  <c r="M63" i="6"/>
  <c r="N63" i="6"/>
  <c r="O63" i="6"/>
  <c r="P63" i="6"/>
  <c r="G64" i="6"/>
  <c r="H64" i="6"/>
  <c r="I64" i="6"/>
  <c r="J64" i="6"/>
  <c r="K64" i="6"/>
  <c r="L64" i="6"/>
  <c r="M64" i="6"/>
  <c r="N64" i="6"/>
  <c r="O64" i="6"/>
  <c r="P64" i="6"/>
  <c r="G65" i="6"/>
  <c r="H65" i="6"/>
  <c r="I65" i="6"/>
  <c r="J65" i="6"/>
  <c r="K65" i="6"/>
  <c r="L65" i="6"/>
  <c r="M65" i="6"/>
  <c r="N65" i="6"/>
  <c r="O65" i="6"/>
  <c r="P65" i="6"/>
  <c r="G66" i="6"/>
  <c r="H66" i="6"/>
  <c r="I66" i="6"/>
  <c r="J66" i="6"/>
  <c r="K66" i="6"/>
  <c r="L66" i="6"/>
  <c r="M66" i="6"/>
  <c r="N66" i="6"/>
  <c r="O66" i="6"/>
  <c r="P66" i="6"/>
  <c r="G67" i="6"/>
  <c r="H67" i="6"/>
  <c r="I67" i="6"/>
  <c r="J67" i="6"/>
  <c r="K67" i="6"/>
  <c r="L67" i="6"/>
  <c r="M67" i="6"/>
  <c r="N67" i="6"/>
  <c r="O67" i="6"/>
  <c r="P67" i="6"/>
  <c r="G68" i="6"/>
  <c r="H68" i="6"/>
  <c r="I68" i="6"/>
  <c r="J68" i="6"/>
  <c r="K68" i="6"/>
  <c r="L68" i="6"/>
  <c r="M68" i="6"/>
  <c r="N68" i="6"/>
  <c r="O68" i="6"/>
  <c r="P68" i="6"/>
  <c r="P12" i="6"/>
  <c r="N12" i="6"/>
  <c r="M12" i="6"/>
  <c r="L12" i="6"/>
  <c r="K12" i="6"/>
  <c r="J12" i="6"/>
  <c r="I12" i="6"/>
  <c r="H12" i="6"/>
  <c r="O12" i="6"/>
  <c r="G12" i="6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M13" i="2"/>
  <c r="M14" i="2"/>
  <c r="M15" i="2"/>
  <c r="M16" i="2"/>
  <c r="M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60" i="2"/>
  <c r="M61" i="2"/>
  <c r="M62" i="2"/>
  <c r="M63" i="2"/>
  <c r="M64" i="2"/>
  <c r="M65" i="2"/>
  <c r="M66" i="2"/>
  <c r="M67" i="2"/>
  <c r="M68" i="2"/>
  <c r="J13" i="2"/>
  <c r="K13" i="2"/>
  <c r="J14" i="2"/>
  <c r="K14" i="2"/>
  <c r="J15" i="2"/>
  <c r="K15" i="2"/>
  <c r="J16" i="2"/>
  <c r="K16" i="2"/>
  <c r="J17" i="2"/>
  <c r="K17" i="2"/>
  <c r="J18" i="2"/>
  <c r="K19" i="2"/>
  <c r="J20" i="2"/>
  <c r="K20" i="2"/>
  <c r="J21" i="2"/>
  <c r="K21" i="2"/>
  <c r="J22" i="2"/>
  <c r="K22" i="2"/>
  <c r="J23" i="2"/>
  <c r="K23" i="2"/>
  <c r="J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P12" i="2"/>
  <c r="M12" i="2"/>
  <c r="K12" i="2"/>
  <c r="J12" i="2"/>
  <c r="H42" i="2"/>
  <c r="H44" i="2"/>
  <c r="H51" i="2"/>
  <c r="I21" i="2" l="1"/>
  <c r="L21" i="2"/>
  <c r="N21" i="2"/>
  <c r="G21" i="2"/>
  <c r="H21" i="2"/>
  <c r="G57" i="2"/>
  <c r="H57" i="2" l="1"/>
  <c r="L57" i="2"/>
  <c r="N57" i="2"/>
  <c r="I57" i="2"/>
  <c r="I65" i="2"/>
  <c r="I62" i="2"/>
  <c r="G38" i="2"/>
  <c r="G49" i="2"/>
  <c r="L12" i="2" l="1"/>
  <c r="N12" i="2"/>
  <c r="K11" i="5" s="1"/>
  <c r="J20" i="5"/>
  <c r="K20" i="5"/>
  <c r="L26" i="2"/>
  <c r="N26" i="2"/>
  <c r="L33" i="2"/>
  <c r="J31" i="5" s="1"/>
  <c r="N33" i="2"/>
  <c r="K31" i="5" s="1"/>
  <c r="O33" i="2"/>
  <c r="I38" i="2"/>
  <c r="L38" i="2"/>
  <c r="J36" i="5" s="1"/>
  <c r="N38" i="2"/>
  <c r="K36" i="5" s="1"/>
  <c r="L40" i="2"/>
  <c r="J38" i="5" s="1"/>
  <c r="N40" i="2"/>
  <c r="K38" i="5" s="1"/>
  <c r="L46" i="2"/>
  <c r="N46" i="2"/>
  <c r="I49" i="2"/>
  <c r="L49" i="2"/>
  <c r="N49" i="2"/>
  <c r="K47" i="5" s="1"/>
  <c r="I51" i="2"/>
  <c r="L51" i="2"/>
  <c r="N51" i="2"/>
  <c r="K49" i="5" s="1"/>
  <c r="J55" i="5"/>
  <c r="I58" i="5"/>
  <c r="L62" i="2"/>
  <c r="N62" i="2"/>
  <c r="K58" i="5" s="1"/>
  <c r="I61" i="5"/>
  <c r="L65" i="2"/>
  <c r="J61" i="5" s="1"/>
  <c r="N65" i="2"/>
  <c r="I18" i="5"/>
  <c r="K63" i="5"/>
  <c r="J63" i="5"/>
  <c r="I63" i="5"/>
  <c r="H63" i="5"/>
  <c r="G63" i="5"/>
  <c r="K62" i="5"/>
  <c r="J62" i="5"/>
  <c r="I62" i="5"/>
  <c r="H62" i="5"/>
  <c r="G62" i="5"/>
  <c r="K60" i="5"/>
  <c r="J60" i="5"/>
  <c r="I60" i="5"/>
  <c r="H60" i="5"/>
  <c r="G60" i="5"/>
  <c r="K59" i="5"/>
  <c r="J59" i="5"/>
  <c r="I59" i="5"/>
  <c r="H59" i="5"/>
  <c r="G59" i="5"/>
  <c r="K57" i="5"/>
  <c r="J57" i="5"/>
  <c r="I57" i="5"/>
  <c r="H57" i="5"/>
  <c r="G57" i="5"/>
  <c r="K56" i="5"/>
  <c r="J56" i="5"/>
  <c r="I56" i="5"/>
  <c r="H56" i="5"/>
  <c r="G56" i="5"/>
  <c r="K54" i="5"/>
  <c r="J54" i="5"/>
  <c r="I54" i="5"/>
  <c r="H54" i="5"/>
  <c r="G54" i="5"/>
  <c r="K53" i="5"/>
  <c r="J53" i="5"/>
  <c r="I53" i="5"/>
  <c r="H53" i="5"/>
  <c r="G53" i="5"/>
  <c r="K52" i="5"/>
  <c r="J52" i="5"/>
  <c r="I52" i="5"/>
  <c r="H52" i="5"/>
  <c r="G52" i="5"/>
  <c r="K51" i="5"/>
  <c r="J51" i="5"/>
  <c r="I51" i="5"/>
  <c r="H51" i="5"/>
  <c r="G51" i="5"/>
  <c r="K50" i="5"/>
  <c r="J50" i="5"/>
  <c r="I50" i="5"/>
  <c r="H50" i="5"/>
  <c r="G50" i="5"/>
  <c r="K48" i="5"/>
  <c r="J48" i="5"/>
  <c r="I48" i="5"/>
  <c r="H48" i="5"/>
  <c r="G48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7" i="5"/>
  <c r="J37" i="5"/>
  <c r="I37" i="5"/>
  <c r="H37" i="5"/>
  <c r="G37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19" i="5"/>
  <c r="J19" i="5"/>
  <c r="I19" i="5"/>
  <c r="H19" i="5"/>
  <c r="G19" i="5"/>
  <c r="K18" i="5"/>
  <c r="J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I46" i="2"/>
  <c r="I44" i="5" s="1"/>
  <c r="I40" i="2"/>
  <c r="I38" i="5" s="1"/>
  <c r="I33" i="2"/>
  <c r="I26" i="2"/>
  <c r="I24" i="5" s="1"/>
  <c r="I12" i="2"/>
  <c r="I11" i="5" s="1"/>
  <c r="J24" i="5" l="1"/>
  <c r="J11" i="5"/>
  <c r="I47" i="5"/>
  <c r="J49" i="5"/>
  <c r="K61" i="5"/>
  <c r="J58" i="5"/>
  <c r="J44" i="5"/>
  <c r="I36" i="5"/>
  <c r="K44" i="5"/>
  <c r="K24" i="5"/>
  <c r="L68" i="2"/>
  <c r="J64" i="5" s="1"/>
  <c r="N68" i="2"/>
  <c r="K64" i="5" s="1"/>
  <c r="I55" i="5"/>
  <c r="I49" i="5"/>
  <c r="I20" i="5"/>
  <c r="I68" i="2"/>
  <c r="J47" i="5"/>
  <c r="K55" i="5"/>
  <c r="I31" i="5"/>
  <c r="I64" i="5" l="1"/>
  <c r="H12" i="2"/>
  <c r="H26" i="2"/>
  <c r="H33" i="2"/>
  <c r="H38" i="2"/>
  <c r="H40" i="2"/>
  <c r="H68" i="2" s="1"/>
  <c r="H46" i="2"/>
  <c r="H49" i="2"/>
  <c r="H62" i="2"/>
  <c r="H65" i="2"/>
  <c r="H61" i="5" l="1"/>
  <c r="H58" i="5"/>
  <c r="H55" i="5"/>
  <c r="H49" i="5"/>
  <c r="H47" i="5"/>
  <c r="H44" i="5"/>
  <c r="H38" i="5"/>
  <c r="H36" i="5"/>
  <c r="H31" i="5"/>
  <c r="H24" i="5"/>
  <c r="H20" i="5"/>
  <c r="H11" i="5"/>
  <c r="G12" i="2"/>
  <c r="G26" i="2"/>
  <c r="G33" i="2"/>
  <c r="G40" i="2"/>
  <c r="G46" i="2"/>
  <c r="G51" i="2"/>
  <c r="G62" i="2"/>
  <c r="G65" i="2"/>
  <c r="G61" i="5" l="1"/>
  <c r="G58" i="5"/>
  <c r="G55" i="5"/>
  <c r="G49" i="5"/>
  <c r="G44" i="5"/>
  <c r="G38" i="5"/>
  <c r="G31" i="5"/>
  <c r="G24" i="5"/>
  <c r="G20" i="5"/>
  <c r="H64" i="5"/>
  <c r="G11" i="5"/>
  <c r="G68" i="2"/>
  <c r="G64" i="5" l="1"/>
</calcChain>
</file>

<file path=xl/sharedStrings.xml><?xml version="1.0" encoding="utf-8"?>
<sst xmlns="http://schemas.openxmlformats.org/spreadsheetml/2006/main" count="260" uniqueCount="85">
  <si>
    <t>ВСЕГО РАСХОДОВ</t>
  </si>
  <si>
    <t>000000000000000000000000000000000000000000000000000000000000000000000000000000000000000000000000000000000000000000000000000000000000000</t>
  </si>
  <si>
    <t>Обслуживание государственного внутреннего и муниципального долга</t>
  </si>
  <si>
    <t/>
  </si>
  <si>
    <t>Обслуживание государственного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</si>
  <si>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</si>
  <si>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</si>
  <si>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</si>
  <si>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</si>
  <si>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</si>
  <si>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</si>
  <si>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</si>
  <si>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</si>
  <si>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</si>
  <si>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</si>
  <si>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</si>
  <si>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</si>
  <si>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</si>
  <si>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</si>
  <si>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</si>
  <si>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</si>
  <si>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</si>
  <si>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</si>
  <si>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</si>
  <si>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</si>
  <si>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</si>
  <si>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</si>
  <si>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</si>
  <si>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</si>
  <si>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</si>
  <si>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</si>
  <si>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</si>
  <si>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</si>
  <si>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</si>
  <si>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</si>
  <si>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</si>
  <si>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</si>
  <si>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</si>
  <si>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</si>
  <si>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</si>
  <si>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</si>
  <si>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</si>
  <si>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</si>
  <si>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</si>
  <si>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</si>
  <si>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</si>
  <si>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</si>
  <si>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</si>
  <si>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</si>
  <si>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</si>
  <si>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</si>
  <si>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</si>
  <si>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</si>
  <si>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</si>
  <si>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 
на 2020 год</t>
  </si>
  <si>
    <t>Сумма
 на 2019 год</t>
  </si>
  <si>
    <t>Наименование</t>
  </si>
  <si>
    <t>Рз Пр</t>
  </si>
  <si>
    <t>Рз(код)</t>
  </si>
  <si>
    <t>Сумма
 на 2018 год</t>
  </si>
  <si>
    <t>Пр</t>
  </si>
  <si>
    <t>Рз</t>
  </si>
  <si>
    <t>к  пояснительной записке</t>
  </si>
  <si>
    <t>(рублей)</t>
  </si>
  <si>
    <t xml:space="preserve">Исполнено за
2016 год
</t>
  </si>
  <si>
    <t xml:space="preserve">Ожидаемое 
исполнение
за 2017 год
</t>
  </si>
  <si>
    <t>Сведения о расходах бюджета  города Ханты-Мансийска  по разделам и подразделам классификации расходов бюджетов на 2018 год и на плановый период 2019 и 2020 годов в сравнении с ожидаемым исполнением за 2017 год и отчетом за 2016 год</t>
  </si>
  <si>
    <t>Приложение  9</t>
  </si>
  <si>
    <t>(тыс. рублей)</t>
  </si>
  <si>
    <t>Обеспечение проведения выборов и референдумов</t>
  </si>
  <si>
    <t>Массовый спорт</t>
  </si>
  <si>
    <t>Спорт высших достижений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</si>
  <si>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</si>
  <si>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 расходах бюджета  города Ханты-Мансийска  по разделам и подразделам классификации расходов бюджетов на 2023 год и на плановый период 2024 и 2025 годов в сравнении с ожидаемым исполнением за 2022 год и отчетом за 2021 год</t>
  </si>
  <si>
    <t xml:space="preserve">Исполнено за
2021 год
</t>
  </si>
  <si>
    <t xml:space="preserve">Ожидаемое 
исполнение
за 2022 год
</t>
  </si>
  <si>
    <t xml:space="preserve">
2023 год</t>
  </si>
  <si>
    <t xml:space="preserve">
2024 год</t>
  </si>
  <si>
    <t xml:space="preserve">
2025 год</t>
  </si>
  <si>
    <t>проект</t>
  </si>
  <si>
    <t>в % к 2021 году</t>
  </si>
  <si>
    <t>в % к 2022 году</t>
  </si>
  <si>
    <t>в % к 2023 году</t>
  </si>
  <si>
    <t>в % к 2024 году</t>
  </si>
  <si>
    <t>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</si>
</sst>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0;[Red]\-#,##0.00"/>
    <numFmt numFmtId="166" formatCode="00"/>
    <numFmt numFmtId="167" formatCode="0000"/>
    <numFmt numFmtId="168" formatCode="#,##0.00_ ;[Red]\-#,##0.00\ "/>
    <numFmt numFmtId="169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protection hidden="1"/>
    </xf>
    <xf numFmtId="0" fontId="4" fillId="0" borderId="6" xfId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0" xfId="1" applyNumberFormat="1" applyFont="1" applyFill="1" applyBorder="1" applyAlignment="1" applyProtection="1">
      <alignment horizontal="center" vertical="center"/>
      <protection hidden="1"/>
    </xf>
    <xf numFmtId="166" fontId="4" fillId="0" borderId="11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7" fontId="5" fillId="0" borderId="13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4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6" xfId="1" applyNumberFormat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7" xfId="1" applyNumberFormat="1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4" fillId="0" borderId="21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0" xfId="1" applyNumberFormat="1" applyFont="1" applyFill="1" applyBorder="1" applyAlignment="1" applyProtection="1">
      <alignment horizontal="center" vertical="center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9" fillId="0" borderId="15" xfId="1" applyNumberFormat="1" applyFont="1" applyFill="1" applyBorder="1" applyAlignment="1" applyProtection="1">
      <alignment horizontal="center" vertical="center"/>
      <protection hidden="1"/>
    </xf>
    <xf numFmtId="165" fontId="9" fillId="0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4" xfId="1" applyNumberFormat="1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1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6" xfId="1" applyNumberFormat="1" applyFont="1" applyFill="1" applyBorder="1" applyAlignment="1" applyProtection="1">
      <alignment horizontal="center" vertical="center"/>
      <protection hidden="1"/>
    </xf>
    <xf numFmtId="4" fontId="4" fillId="0" borderId="8" xfId="1" applyNumberFormat="1" applyFont="1" applyFill="1" applyBorder="1" applyAlignment="1" applyProtection="1">
      <alignment horizontal="center" vertical="center"/>
      <protection hidden="1"/>
    </xf>
    <xf numFmtId="4" fontId="4" fillId="0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1" fillId="0" borderId="0" xfId="1" applyFont="1" applyAlignment="1">
      <alignment horizontal="right"/>
    </xf>
    <xf numFmtId="0" fontId="1" fillId="0" borderId="0" xfId="1" applyBorder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 applyProtection="1">
      <alignment horizontal="center" vertical="center"/>
      <protection hidden="1"/>
    </xf>
    <xf numFmtId="168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Protection="1">
      <protection hidden="1"/>
    </xf>
    <xf numFmtId="169" fontId="11" fillId="0" borderId="1" xfId="2" applyNumberFormat="1" applyFont="1" applyFill="1" applyBorder="1" applyAlignment="1" applyProtection="1">
      <alignment horizontal="center" vertical="center"/>
      <protection hidden="1"/>
    </xf>
    <xf numFmtId="169" fontId="4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2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4" fillId="0" borderId="2" xfId="2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9" fillId="0" borderId="0" xfId="1" applyFont="1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0" xfId="0" applyAlignment="1"/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 applyAlignment="1"/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topLeftCell="D1" zoomScale="79" zoomScaleNormal="79" workbookViewId="0">
      <selection activeCell="V14" sqref="V14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21.42578125" style="1" customWidth="1"/>
    <col min="8" max="8" width="21.28515625" style="1" customWidth="1"/>
    <col min="9" max="11" width="21.140625" style="1" customWidth="1"/>
    <col min="12" max="13" width="20.7109375" style="1" customWidth="1"/>
    <col min="14" max="14" width="21" style="1" customWidth="1"/>
    <col min="15" max="15" width="0" style="1" hidden="1" customWidth="1"/>
    <col min="16" max="16" width="20.7109375" style="1" customWidth="1"/>
    <col min="17" max="259" width="9.140625" style="1" customWidth="1"/>
    <col min="260" max="16384" width="9.140625" style="1"/>
  </cols>
  <sheetData>
    <row r="1" spans="1:16" ht="16.5" customHeight="1" x14ac:dyDescent="0.3">
      <c r="A1" s="57"/>
      <c r="B1" s="57"/>
      <c r="C1" s="57"/>
      <c r="D1" s="56"/>
      <c r="E1" s="56"/>
      <c r="F1" s="55"/>
      <c r="G1" s="55"/>
      <c r="H1" s="55"/>
      <c r="I1" s="55"/>
      <c r="J1" s="55"/>
      <c r="K1" s="55"/>
      <c r="L1" s="7"/>
      <c r="M1" s="7"/>
      <c r="N1" s="54"/>
      <c r="O1" s="2"/>
      <c r="P1" s="7"/>
    </row>
    <row r="2" spans="1:16" ht="19.5" customHeight="1" x14ac:dyDescent="0.25">
      <c r="A2" s="50"/>
      <c r="B2" s="50"/>
      <c r="C2" s="50"/>
      <c r="D2" s="48"/>
      <c r="E2" s="48"/>
      <c r="F2" s="2"/>
      <c r="G2" s="2"/>
      <c r="H2" s="2"/>
      <c r="I2" s="2"/>
      <c r="J2" s="2"/>
      <c r="K2" s="2"/>
      <c r="L2" s="53"/>
      <c r="M2" s="53"/>
      <c r="N2" s="78" t="s">
        <v>67</v>
      </c>
      <c r="O2" s="2"/>
      <c r="P2" s="53"/>
    </row>
    <row r="3" spans="1:16" ht="18.600000000000001" customHeight="1" x14ac:dyDescent="0.25">
      <c r="A3" s="50"/>
      <c r="B3" s="50"/>
      <c r="C3" s="50"/>
      <c r="D3" s="48"/>
      <c r="E3" s="52"/>
      <c r="F3" s="2"/>
      <c r="G3" s="2"/>
      <c r="H3" s="2"/>
      <c r="I3" s="2"/>
      <c r="J3" s="2"/>
      <c r="K3" s="2"/>
      <c r="L3" s="103" t="s">
        <v>62</v>
      </c>
      <c r="M3" s="103"/>
      <c r="N3" s="103"/>
      <c r="O3" s="2"/>
    </row>
    <row r="4" spans="1:16" ht="42" customHeight="1" x14ac:dyDescent="0.25">
      <c r="A4" s="50"/>
      <c r="B4" s="50"/>
      <c r="C4" s="50"/>
      <c r="D4" s="104" t="s">
        <v>73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P4" s="105"/>
    </row>
    <row r="5" spans="1:16" ht="13.9" hidden="1" customHeight="1" x14ac:dyDescent="0.25">
      <c r="A5" s="50"/>
      <c r="B5" s="50"/>
      <c r="C5" s="50"/>
      <c r="D5" s="73"/>
      <c r="E5" s="73"/>
      <c r="F5" s="74"/>
      <c r="G5" s="74"/>
      <c r="H5" s="74"/>
      <c r="I5" s="74"/>
      <c r="J5" s="74"/>
      <c r="K5" s="74"/>
      <c r="L5" s="75"/>
      <c r="M5" s="75"/>
      <c r="N5" s="72"/>
      <c r="O5" s="2"/>
      <c r="P5" s="75"/>
    </row>
    <row r="6" spans="1:16" ht="7.9" hidden="1" customHeight="1" x14ac:dyDescent="0.25">
      <c r="A6" s="50"/>
      <c r="B6" s="50"/>
      <c r="C6" s="50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2"/>
    </row>
    <row r="7" spans="1:16" ht="17.25" customHeight="1" thickBot="1" x14ac:dyDescent="0.3">
      <c r="A7" s="50"/>
      <c r="B7" s="51"/>
      <c r="C7" s="51"/>
      <c r="D7" s="50"/>
      <c r="E7" s="50"/>
      <c r="F7" s="49"/>
      <c r="G7" s="49"/>
      <c r="H7" s="49"/>
      <c r="I7" s="49"/>
      <c r="J7" s="49"/>
      <c r="K7" s="49"/>
      <c r="L7" s="48"/>
      <c r="M7" s="48"/>
      <c r="N7" s="79" t="s">
        <v>84</v>
      </c>
      <c r="O7" s="2"/>
      <c r="P7" s="48"/>
    </row>
    <row r="8" spans="1:16" ht="22.15" customHeight="1" x14ac:dyDescent="0.25">
      <c r="A8" s="20"/>
      <c r="B8" s="47" t="s">
        <v>58</v>
      </c>
      <c r="C8" s="46" t="s">
        <v>57</v>
      </c>
      <c r="D8" s="107" t="s">
        <v>56</v>
      </c>
      <c r="E8" s="107" t="s">
        <v>61</v>
      </c>
      <c r="F8" s="107" t="s">
        <v>60</v>
      </c>
      <c r="G8" s="107" t="s">
        <v>74</v>
      </c>
      <c r="H8" s="107" t="s">
        <v>75</v>
      </c>
      <c r="I8" s="112" t="s">
        <v>76</v>
      </c>
      <c r="J8" s="113"/>
      <c r="K8" s="114"/>
      <c r="L8" s="101" t="s">
        <v>77</v>
      </c>
      <c r="M8" s="118"/>
      <c r="N8" s="101" t="s">
        <v>78</v>
      </c>
      <c r="O8" s="102"/>
      <c r="P8" s="102"/>
    </row>
    <row r="9" spans="1:16" ht="35.450000000000003" customHeight="1" x14ac:dyDescent="0.25">
      <c r="A9" s="20"/>
      <c r="B9" s="45"/>
      <c r="C9" s="91"/>
      <c r="D9" s="108"/>
      <c r="E9" s="110"/>
      <c r="F9" s="110"/>
      <c r="G9" s="108"/>
      <c r="H9" s="108"/>
      <c r="I9" s="115"/>
      <c r="J9" s="116"/>
      <c r="K9" s="117"/>
      <c r="L9" s="101"/>
      <c r="M9" s="118"/>
      <c r="N9" s="101"/>
      <c r="O9" s="102"/>
      <c r="P9" s="102"/>
    </row>
    <row r="10" spans="1:16" ht="35.450000000000003" customHeight="1" x14ac:dyDescent="0.25">
      <c r="A10" s="20"/>
      <c r="B10" s="45"/>
      <c r="C10" s="91"/>
      <c r="D10" s="109"/>
      <c r="E10" s="111"/>
      <c r="F10" s="111"/>
      <c r="G10" s="109"/>
      <c r="H10" s="109"/>
      <c r="I10" s="93" t="s">
        <v>79</v>
      </c>
      <c r="J10" s="93" t="s">
        <v>80</v>
      </c>
      <c r="K10" s="93" t="s">
        <v>81</v>
      </c>
      <c r="L10" s="94" t="s">
        <v>79</v>
      </c>
      <c r="M10" s="94" t="s">
        <v>82</v>
      </c>
      <c r="N10" s="94" t="s">
        <v>79</v>
      </c>
      <c r="O10" s="95"/>
      <c r="P10" s="94" t="s">
        <v>83</v>
      </c>
    </row>
    <row r="11" spans="1:16" ht="16.5" customHeight="1" x14ac:dyDescent="0.25">
      <c r="A11" s="20"/>
      <c r="B11" s="45"/>
      <c r="C11" s="44"/>
      <c r="D11" s="92">
        <v>1</v>
      </c>
      <c r="E11" s="92">
        <v>2</v>
      </c>
      <c r="F11" s="92">
        <v>3</v>
      </c>
      <c r="G11" s="92">
        <v>4</v>
      </c>
      <c r="H11" s="92">
        <v>5</v>
      </c>
      <c r="I11" s="92">
        <v>6</v>
      </c>
      <c r="J11" s="92">
        <v>7</v>
      </c>
      <c r="K11" s="92">
        <v>8</v>
      </c>
      <c r="L11" s="93">
        <v>9</v>
      </c>
      <c r="M11" s="93">
        <v>10</v>
      </c>
      <c r="N11" s="93">
        <v>11</v>
      </c>
      <c r="O11" s="2"/>
      <c r="P11" s="94">
        <v>12</v>
      </c>
    </row>
    <row r="12" spans="1:16" ht="25.15" customHeight="1" x14ac:dyDescent="0.25">
      <c r="A12" s="14"/>
      <c r="B12" s="28">
        <v>100</v>
      </c>
      <c r="C12" s="27">
        <v>113</v>
      </c>
      <c r="D12" s="30" t="s">
        <v>53</v>
      </c>
      <c r="E12" s="29">
        <v>1</v>
      </c>
      <c r="F12" s="29" t="s">
        <v>3</v>
      </c>
      <c r="G12" s="65">
        <f>'в рублях'!$G12/1000</f>
        <v>941564.39614999993</v>
      </c>
      <c r="H12" s="65">
        <f>'в рублях'!H12/1000</f>
        <v>877511.0797</v>
      </c>
      <c r="I12" s="65">
        <f>'в рублях'!I12/1000</f>
        <v>1184420.0391300002</v>
      </c>
      <c r="J12" s="98">
        <f>'в рублях'!J12</f>
        <v>1.2579278103261149</v>
      </c>
      <c r="K12" s="98">
        <f>'в рублях'!K12</f>
        <v>1.3497493838310564</v>
      </c>
      <c r="L12" s="65">
        <f>'в рублях'!L12/1000</f>
        <v>1245324.1881300001</v>
      </c>
      <c r="M12" s="98">
        <f>'в рублях'!M12</f>
        <v>1.0514210727511299</v>
      </c>
      <c r="N12" s="65">
        <f>'в рублях'!N12/1000</f>
        <v>1390243.0271300001</v>
      </c>
      <c r="O12" s="65">
        <f>'в рублях'!O12/1000</f>
        <v>0</v>
      </c>
      <c r="P12" s="99">
        <f>'в рублях'!P12</f>
        <v>1.1163703719732712</v>
      </c>
    </row>
    <row r="13" spans="1:16" ht="79.150000000000006" customHeight="1" x14ac:dyDescent="0.25">
      <c r="A13" s="14"/>
      <c r="B13" s="28"/>
      <c r="C13" s="27">
        <v>102</v>
      </c>
      <c r="D13" s="26" t="s">
        <v>52</v>
      </c>
      <c r="E13" s="25">
        <v>1</v>
      </c>
      <c r="F13" s="24">
        <v>2</v>
      </c>
      <c r="G13" s="67">
        <f>'в рублях'!$G13/1000</f>
        <v>9279.4763800000001</v>
      </c>
      <c r="H13" s="67">
        <f>'в рублях'!H13/1000</f>
        <v>5993.8609999999999</v>
      </c>
      <c r="I13" s="67">
        <f>'в рублях'!I13/1000</f>
        <v>6279.9520000000002</v>
      </c>
      <c r="J13" s="100">
        <f>'в рублях'!J13</f>
        <v>0.67675715124779479</v>
      </c>
      <c r="K13" s="100">
        <f>'в рублях'!K13</f>
        <v>1.0477306697636131</v>
      </c>
      <c r="L13" s="67">
        <f>'в рублях'!L13/1000</f>
        <v>6279.9520000000002</v>
      </c>
      <c r="M13" s="100">
        <f>'в рублях'!M13</f>
        <v>1</v>
      </c>
      <c r="N13" s="67">
        <f>'в рублях'!N13/1000</f>
        <v>6279.9520000000002</v>
      </c>
      <c r="O13" s="67">
        <f>'в рублях'!O13/1000</f>
        <v>0</v>
      </c>
      <c r="P13" s="97">
        <f>'в рублях'!P13</f>
        <v>1</v>
      </c>
    </row>
    <row r="14" spans="1:16" ht="88.15" customHeight="1" x14ac:dyDescent="0.25">
      <c r="A14" s="14"/>
      <c r="B14" s="28"/>
      <c r="C14" s="27">
        <v>103</v>
      </c>
      <c r="D14" s="38" t="s">
        <v>51</v>
      </c>
      <c r="E14" s="16">
        <v>1</v>
      </c>
      <c r="F14" s="37">
        <v>3</v>
      </c>
      <c r="G14" s="67">
        <f>'в рублях'!$G14/1000</f>
        <v>29683.561440000001</v>
      </c>
      <c r="H14" s="67">
        <f>'в рублях'!H14/1000</f>
        <v>29492.576000000001</v>
      </c>
      <c r="I14" s="67">
        <f>'в рублях'!I14/1000</f>
        <v>30681.864000000001</v>
      </c>
      <c r="J14" s="100">
        <f>'в рублях'!J14</f>
        <v>1.0336314953991586</v>
      </c>
      <c r="K14" s="100">
        <f>'в рублях'!K14</f>
        <v>1.0403249956870502</v>
      </c>
      <c r="L14" s="67">
        <f>'в рублях'!L14/1000</f>
        <v>30652.739000000001</v>
      </c>
      <c r="M14" s="100">
        <f>'в рублях'!M14</f>
        <v>0.99905074215829914</v>
      </c>
      <c r="N14" s="67">
        <f>'в рублях'!N14/1000</f>
        <v>30652.739000000001</v>
      </c>
      <c r="O14" s="67">
        <f>'в рублях'!O14/1000</f>
        <v>0</v>
      </c>
      <c r="P14" s="97">
        <f>'в рублях'!P14</f>
        <v>1</v>
      </c>
    </row>
    <row r="15" spans="1:16" ht="108" customHeight="1" x14ac:dyDescent="0.25">
      <c r="A15" s="14"/>
      <c r="B15" s="28"/>
      <c r="C15" s="27">
        <v>104</v>
      </c>
      <c r="D15" s="38" t="s">
        <v>50</v>
      </c>
      <c r="E15" s="16">
        <v>1</v>
      </c>
      <c r="F15" s="37">
        <v>4</v>
      </c>
      <c r="G15" s="67">
        <f>'в рублях'!$G15/1000</f>
        <v>270226.28476000001</v>
      </c>
      <c r="H15" s="67">
        <f>'в рублях'!H15/1000</f>
        <v>253457.09013</v>
      </c>
      <c r="I15" s="67">
        <f>'в рублях'!I15/1000</f>
        <v>292471.89299999998</v>
      </c>
      <c r="J15" s="100">
        <f>'в рублях'!J15</f>
        <v>1.082322148120259</v>
      </c>
      <c r="K15" s="100">
        <f>'в рублях'!K15</f>
        <v>1.1539306035983805</v>
      </c>
      <c r="L15" s="67">
        <f>'в рублях'!L15/1000</f>
        <v>292471.89299999998</v>
      </c>
      <c r="M15" s="100">
        <f>'в рублях'!M15</f>
        <v>1</v>
      </c>
      <c r="N15" s="67">
        <f>'в рублях'!N15/1000</f>
        <v>292471.89299999998</v>
      </c>
      <c r="O15" s="67">
        <f>'в рублях'!O15/1000</f>
        <v>0</v>
      </c>
      <c r="P15" s="97">
        <f>'в рублях'!P15</f>
        <v>1</v>
      </c>
    </row>
    <row r="16" spans="1:16" ht="22.15" customHeight="1" x14ac:dyDescent="0.25">
      <c r="A16" s="14"/>
      <c r="B16" s="28"/>
      <c r="C16" s="27">
        <v>105</v>
      </c>
      <c r="D16" s="38" t="s">
        <v>49</v>
      </c>
      <c r="E16" s="16">
        <v>1</v>
      </c>
      <c r="F16" s="37">
        <v>5</v>
      </c>
      <c r="G16" s="67">
        <f>'в рублях'!$G16/1000</f>
        <v>18.899999999999999</v>
      </c>
      <c r="H16" s="67">
        <f>'в рублях'!H16/1000</f>
        <v>8.1</v>
      </c>
      <c r="I16" s="67">
        <f>'в рублях'!I16/1000</f>
        <v>1.6</v>
      </c>
      <c r="J16" s="100">
        <f>'в рублях'!J16</f>
        <v>8.4656084656084651E-2</v>
      </c>
      <c r="K16" s="100">
        <f>'в рублях'!K16</f>
        <v>0.19753086419753085</v>
      </c>
      <c r="L16" s="67">
        <f>'в рублях'!L16/1000</f>
        <v>21.5</v>
      </c>
      <c r="M16" s="100">
        <f>'в рублях'!M16</f>
        <v>13.4375</v>
      </c>
      <c r="N16" s="67">
        <f>'в рублях'!N16/1000</f>
        <v>0.7</v>
      </c>
      <c r="O16" s="67">
        <f>'в рублях'!O16/1000</f>
        <v>0</v>
      </c>
      <c r="P16" s="97">
        <f>'в рублях'!P16</f>
        <v>3.255813953488372E-2</v>
      </c>
    </row>
    <row r="17" spans="1:16" ht="77.45" customHeight="1" x14ac:dyDescent="0.25">
      <c r="A17" s="14"/>
      <c r="B17" s="28"/>
      <c r="C17" s="27">
        <v>106</v>
      </c>
      <c r="D17" s="38" t="s">
        <v>48</v>
      </c>
      <c r="E17" s="16">
        <v>1</v>
      </c>
      <c r="F17" s="37">
        <v>6</v>
      </c>
      <c r="G17" s="67">
        <f>'в рублях'!$G17/1000</f>
        <v>76793.270659999995</v>
      </c>
      <c r="H17" s="67">
        <f>'в рублях'!H17/1000</f>
        <v>78337.108139999997</v>
      </c>
      <c r="I17" s="67">
        <f>'в рублях'!I17/1000</f>
        <v>89696.05</v>
      </c>
      <c r="J17" s="100">
        <f>'в рублях'!J17</f>
        <v>1.1680196614769371</v>
      </c>
      <c r="K17" s="100">
        <f>'в рублях'!K17</f>
        <v>1.1450007809798122</v>
      </c>
      <c r="L17" s="67">
        <f>'в рублях'!L17/1000</f>
        <v>89696.05</v>
      </c>
      <c r="M17" s="100">
        <f>'в рублях'!M17</f>
        <v>1</v>
      </c>
      <c r="N17" s="67">
        <f>'в рублях'!N17/1000</f>
        <v>89696.05</v>
      </c>
      <c r="O17" s="67">
        <f>'в рублях'!O17/1000</f>
        <v>0</v>
      </c>
      <c r="P17" s="97">
        <f>'в рублях'!P17</f>
        <v>1</v>
      </c>
    </row>
    <row r="18" spans="1:16" ht="34.9" customHeight="1" x14ac:dyDescent="0.25">
      <c r="A18" s="14"/>
      <c r="B18" s="28"/>
      <c r="C18" s="27"/>
      <c r="D18" s="38" t="s">
        <v>69</v>
      </c>
      <c r="E18" s="16">
        <v>1</v>
      </c>
      <c r="F18" s="37">
        <v>7</v>
      </c>
      <c r="G18" s="67">
        <f>'в рублях'!$G18/1000</f>
        <v>11500</v>
      </c>
      <c r="H18" s="67">
        <f>'в рублях'!H18/1000</f>
        <v>0</v>
      </c>
      <c r="I18" s="67">
        <f>'в рублях'!I18/1000</f>
        <v>0</v>
      </c>
      <c r="J18" s="100">
        <f>'в рублях'!J18</f>
        <v>0</v>
      </c>
      <c r="K18" s="100">
        <f>'в рублях'!K18</f>
        <v>0</v>
      </c>
      <c r="L18" s="67">
        <f>'в рублях'!L18/1000</f>
        <v>0</v>
      </c>
      <c r="M18" s="100">
        <f>'в рублях'!M18</f>
        <v>0</v>
      </c>
      <c r="N18" s="67">
        <f>'в рублях'!N18/1000</f>
        <v>0</v>
      </c>
      <c r="O18" s="67">
        <f>'в рублях'!O18/1000</f>
        <v>0</v>
      </c>
      <c r="P18" s="97">
        <f>'в рублях'!P18</f>
        <v>0</v>
      </c>
    </row>
    <row r="19" spans="1:16" ht="16.5" customHeight="1" x14ac:dyDescent="0.25">
      <c r="A19" s="14"/>
      <c r="B19" s="28"/>
      <c r="C19" s="27">
        <v>111</v>
      </c>
      <c r="D19" s="38" t="s">
        <v>47</v>
      </c>
      <c r="E19" s="16">
        <v>1</v>
      </c>
      <c r="F19" s="37">
        <v>11</v>
      </c>
      <c r="G19" s="67">
        <f>'в рублях'!$G19/1000</f>
        <v>0</v>
      </c>
      <c r="H19" s="67">
        <f>'в рублях'!H19/1000</f>
        <v>6970</v>
      </c>
      <c r="I19" s="67">
        <f>'в рублях'!I19/1000</f>
        <v>269549.42300000001</v>
      </c>
      <c r="J19" s="100">
        <f>'в рублях'!J19</f>
        <v>0</v>
      </c>
      <c r="K19" s="100">
        <f>'в рублях'!K19</f>
        <v>38.672801004304162</v>
      </c>
      <c r="L19" s="67">
        <f>'в рублях'!L19/1000</f>
        <v>314178.40100000001</v>
      </c>
      <c r="M19" s="100">
        <f>'в рублях'!M19</f>
        <v>1.1655688129593955</v>
      </c>
      <c r="N19" s="67">
        <f>'в рублях'!N19/1000</f>
        <v>493349.64600000001</v>
      </c>
      <c r="O19" s="67">
        <f>'в рублях'!O19/1000</f>
        <v>0</v>
      </c>
      <c r="P19" s="97">
        <f>'в рублях'!P19</f>
        <v>1.57028504960785</v>
      </c>
    </row>
    <row r="20" spans="1:16" ht="27.6" customHeight="1" x14ac:dyDescent="0.25">
      <c r="A20" s="14"/>
      <c r="B20" s="28"/>
      <c r="C20" s="27">
        <v>113</v>
      </c>
      <c r="D20" s="35" t="s">
        <v>46</v>
      </c>
      <c r="E20" s="34">
        <v>1</v>
      </c>
      <c r="F20" s="33">
        <v>13</v>
      </c>
      <c r="G20" s="67">
        <f>'в рублях'!$G20/1000</f>
        <v>544062.90290999995</v>
      </c>
      <c r="H20" s="67">
        <f>'в рублях'!H20/1000</f>
        <v>503252.34443</v>
      </c>
      <c r="I20" s="67">
        <f>'в рублях'!I20/1000</f>
        <v>495739.25712999998</v>
      </c>
      <c r="J20" s="100">
        <f>'в рублях'!J20</f>
        <v>0.91118003906986877</v>
      </c>
      <c r="K20" s="100">
        <f>'в рублях'!K20</f>
        <v>0.98507093432717219</v>
      </c>
      <c r="L20" s="67">
        <f>'в рублях'!L20/1000</f>
        <v>512023.65312999999</v>
      </c>
      <c r="M20" s="100">
        <f>'в рублях'!M20</f>
        <v>1.0328487118294318</v>
      </c>
      <c r="N20" s="67">
        <f>'в рублях'!N20/1000</f>
        <v>477792.04713000002</v>
      </c>
      <c r="O20" s="67">
        <f>'в рублях'!O20/1000</f>
        <v>0</v>
      </c>
      <c r="P20" s="97">
        <f>'в рублях'!P20</f>
        <v>0.93314448309029818</v>
      </c>
    </row>
    <row r="21" spans="1:16" ht="42" customHeight="1" x14ac:dyDescent="0.25">
      <c r="A21" s="14"/>
      <c r="B21" s="28">
        <v>300</v>
      </c>
      <c r="C21" s="27">
        <v>314</v>
      </c>
      <c r="D21" s="30" t="s">
        <v>45</v>
      </c>
      <c r="E21" s="29">
        <v>3</v>
      </c>
      <c r="F21" s="29" t="s">
        <v>3</v>
      </c>
      <c r="G21" s="65">
        <f>'в рублях'!$G21/1000</f>
        <v>164819.25062999999</v>
      </c>
      <c r="H21" s="65">
        <f>'в рублях'!H21/1000</f>
        <v>246466.90969</v>
      </c>
      <c r="I21" s="65">
        <f>'в рублях'!I21/1000</f>
        <v>183578.83956999998</v>
      </c>
      <c r="J21" s="98">
        <f>'в рублях'!J21</f>
        <v>1.1138191617077127</v>
      </c>
      <c r="K21" s="98">
        <f>'в рублях'!K21</f>
        <v>0.74484173068466242</v>
      </c>
      <c r="L21" s="65">
        <f>'в рублях'!L21/1000</f>
        <v>187249.63957</v>
      </c>
      <c r="M21" s="98">
        <f>'в рублях'!M21</f>
        <v>1.0199957686223433</v>
      </c>
      <c r="N21" s="65">
        <f>'в рублях'!N21/1000</f>
        <v>184366.63957</v>
      </c>
      <c r="O21" s="65">
        <f>'в рублях'!O21/1000</f>
        <v>0</v>
      </c>
      <c r="P21" s="99">
        <f>'в рублях'!P21</f>
        <v>0.98460344165884361</v>
      </c>
    </row>
    <row r="22" spans="1:16" ht="16.5" customHeight="1" x14ac:dyDescent="0.25">
      <c r="A22" s="14"/>
      <c r="B22" s="28"/>
      <c r="C22" s="27">
        <v>304</v>
      </c>
      <c r="D22" s="26" t="s">
        <v>44</v>
      </c>
      <c r="E22" s="25">
        <v>3</v>
      </c>
      <c r="F22" s="24">
        <v>4</v>
      </c>
      <c r="G22" s="67">
        <f>'в рублях'!$G22/1000</f>
        <v>10564.7</v>
      </c>
      <c r="H22" s="67">
        <f>'в рублях'!H22/1000</f>
        <v>10290.1</v>
      </c>
      <c r="I22" s="67">
        <f>'в рублях'!I22/1000</f>
        <v>11010.6</v>
      </c>
      <c r="J22" s="100">
        <f>'в рублях'!J22</f>
        <v>1.0422065936562326</v>
      </c>
      <c r="K22" s="100">
        <f>'в рублях'!K22</f>
        <v>1.070018755891585</v>
      </c>
      <c r="L22" s="67">
        <f>'в рублях'!L22/1000</f>
        <v>14670.6</v>
      </c>
      <c r="M22" s="100">
        <f>'в рублях'!M22</f>
        <v>1.3324069532995477</v>
      </c>
      <c r="N22" s="67">
        <f>'в рублях'!N22/1000</f>
        <v>11797.6</v>
      </c>
      <c r="O22" s="67">
        <f>'в рублях'!O22/1000</f>
        <v>0</v>
      </c>
      <c r="P22" s="97">
        <f>'в рублях'!P22</f>
        <v>0.80416615544013192</v>
      </c>
    </row>
    <row r="23" spans="1:16" ht="69.599999999999994" customHeight="1" x14ac:dyDescent="0.25">
      <c r="A23" s="14"/>
      <c r="B23" s="28"/>
      <c r="C23" s="27">
        <v>309</v>
      </c>
      <c r="D23" s="38" t="s">
        <v>43</v>
      </c>
      <c r="E23" s="16">
        <v>3</v>
      </c>
      <c r="F23" s="37">
        <v>9</v>
      </c>
      <c r="G23" s="67">
        <f>'в рублях'!$G23/1000</f>
        <v>138361.58891999998</v>
      </c>
      <c r="H23" s="67">
        <f>'в рублях'!H23/1000</f>
        <v>164031.53912</v>
      </c>
      <c r="I23" s="67">
        <f>'в рублях'!I23/1000</f>
        <v>25992.18204</v>
      </c>
      <c r="J23" s="100">
        <f>'в рублях'!J23</f>
        <v>0.18785692071683677</v>
      </c>
      <c r="K23" s="100">
        <f>'в рублях'!K23</f>
        <v>0.15845844146463189</v>
      </c>
      <c r="L23" s="67">
        <f>'в рублях'!L23/1000</f>
        <v>25992.18204</v>
      </c>
      <c r="M23" s="100">
        <f>'в рублях'!M23</f>
        <v>1</v>
      </c>
      <c r="N23" s="67">
        <f>'в рублях'!N23/1000</f>
        <v>25992.18204</v>
      </c>
      <c r="O23" s="67">
        <f>'в рублях'!O23/1000</f>
        <v>0</v>
      </c>
      <c r="P23" s="97">
        <f>'в рублях'!P23</f>
        <v>1</v>
      </c>
    </row>
    <row r="24" spans="1:16" ht="69.599999999999994" customHeight="1" x14ac:dyDescent="0.25">
      <c r="A24" s="14"/>
      <c r="B24" s="28"/>
      <c r="C24" s="27"/>
      <c r="D24" s="35" t="s">
        <v>72</v>
      </c>
      <c r="E24" s="34">
        <v>3</v>
      </c>
      <c r="F24" s="33">
        <v>10</v>
      </c>
      <c r="G24" s="67">
        <f>'в рублях'!$G24/1000</f>
        <v>308</v>
      </c>
      <c r="H24" s="67">
        <f>'в рублях'!H24/1000</f>
        <v>0</v>
      </c>
      <c r="I24" s="67">
        <f>'в рублях'!I24/1000</f>
        <v>138719.41488999999</v>
      </c>
      <c r="J24" s="100">
        <f>'в рублях'!J24</f>
        <v>450.38771068181813</v>
      </c>
      <c r="K24" s="100">
        <f>'в рублях'!K24</f>
        <v>0</v>
      </c>
      <c r="L24" s="67">
        <f>'в рублях'!L24/1000</f>
        <v>138719.41488999999</v>
      </c>
      <c r="M24" s="100">
        <f>'в рублях'!M24</f>
        <v>1</v>
      </c>
      <c r="N24" s="67">
        <f>'в рублях'!N24/1000</f>
        <v>138719.41488999999</v>
      </c>
      <c r="O24" s="67">
        <f>'в рублях'!O24/1000</f>
        <v>0</v>
      </c>
      <c r="P24" s="97">
        <f>'в рублях'!P24</f>
        <v>1</v>
      </c>
    </row>
    <row r="25" spans="1:16" ht="62.45" customHeight="1" x14ac:dyDescent="0.25">
      <c r="A25" s="14"/>
      <c r="B25" s="28"/>
      <c r="C25" s="27">
        <v>314</v>
      </c>
      <c r="D25" s="35" t="s">
        <v>42</v>
      </c>
      <c r="E25" s="34">
        <v>3</v>
      </c>
      <c r="F25" s="33">
        <v>14</v>
      </c>
      <c r="G25" s="67">
        <f>'в рублях'!$G25/1000</f>
        <v>15584.961710000001</v>
      </c>
      <c r="H25" s="67">
        <f>'в рублях'!H25/1000</f>
        <v>72145.270569999993</v>
      </c>
      <c r="I25" s="67">
        <f>'в рублях'!I25/1000</f>
        <v>7856.64264</v>
      </c>
      <c r="J25" s="100">
        <f>'в рублях'!J25</f>
        <v>0.50411690360194017</v>
      </c>
      <c r="K25" s="100">
        <f>'в рублях'!K25</f>
        <v>0.10890031429540456</v>
      </c>
      <c r="L25" s="67">
        <f>'в рублях'!L25/1000</f>
        <v>7867.4426399999993</v>
      </c>
      <c r="M25" s="100">
        <f>'в рублях'!M25</f>
        <v>1.0013746329691788</v>
      </c>
      <c r="N25" s="67">
        <f>'в рублях'!N25/1000</f>
        <v>7857.4426399999993</v>
      </c>
      <c r="O25" s="67">
        <f>'в рублях'!O25/1000</f>
        <v>0</v>
      </c>
      <c r="P25" s="97">
        <f>'в рублях'!P25</f>
        <v>0.99872893893764692</v>
      </c>
    </row>
    <row r="26" spans="1:16" ht="29.45" customHeight="1" x14ac:dyDescent="0.25">
      <c r="A26" s="14"/>
      <c r="B26" s="28">
        <v>400</v>
      </c>
      <c r="C26" s="27">
        <v>412</v>
      </c>
      <c r="D26" s="30" t="s">
        <v>41</v>
      </c>
      <c r="E26" s="29">
        <v>4</v>
      </c>
      <c r="F26" s="29" t="s">
        <v>3</v>
      </c>
      <c r="G26" s="65">
        <f>'в рублях'!$G26/1000</f>
        <v>1591511.3563200003</v>
      </c>
      <c r="H26" s="65">
        <f>'в рублях'!H26/1000</f>
        <v>1627684.8406999998</v>
      </c>
      <c r="I26" s="65">
        <f>'в рублях'!I26/1000</f>
        <v>1389770.48808</v>
      </c>
      <c r="J26" s="98">
        <f>'в рублях'!J26</f>
        <v>0.87323944159187206</v>
      </c>
      <c r="K26" s="98">
        <f>'в рублях'!K26</f>
        <v>0.85383266669874325</v>
      </c>
      <c r="L26" s="65">
        <f>'в рублях'!L26/1000</f>
        <v>1460482.5940399999</v>
      </c>
      <c r="M26" s="98">
        <f>'в рублях'!M26</f>
        <v>1.0508804198725579</v>
      </c>
      <c r="N26" s="65">
        <f>'в рублях'!N26/1000</f>
        <v>1431482.3941600001</v>
      </c>
      <c r="O26" s="65">
        <f>'в рублях'!O26/1000</f>
        <v>0</v>
      </c>
      <c r="P26" s="99">
        <f>'в рублях'!P26</f>
        <v>0.98014341287027651</v>
      </c>
    </row>
    <row r="27" spans="1:16" ht="18.600000000000001" customHeight="1" x14ac:dyDescent="0.25">
      <c r="A27" s="14"/>
      <c r="B27" s="28"/>
      <c r="C27" s="27">
        <v>401</v>
      </c>
      <c r="D27" s="26" t="s">
        <v>40</v>
      </c>
      <c r="E27" s="25">
        <v>4</v>
      </c>
      <c r="F27" s="24">
        <v>1</v>
      </c>
      <c r="G27" s="67">
        <f>'в рублях'!$G27/1000</f>
        <v>7349.1528899999994</v>
      </c>
      <c r="H27" s="67">
        <f>'в рублях'!H27/1000</f>
        <v>7701</v>
      </c>
      <c r="I27" s="67">
        <f>'в рублях'!I27/1000</f>
        <v>11726.2641</v>
      </c>
      <c r="J27" s="100">
        <f>'в рублях'!J27</f>
        <v>1.5955939787231723</v>
      </c>
      <c r="K27" s="100">
        <f>'в рублях'!K27</f>
        <v>1.5226936891312817</v>
      </c>
      <c r="L27" s="67">
        <f>'в рублях'!L27/1000</f>
        <v>11726.2641</v>
      </c>
      <c r="M27" s="100">
        <f>'в рублях'!M27</f>
        <v>1</v>
      </c>
      <c r="N27" s="67">
        <f>'в рублях'!N27/1000</f>
        <v>11726.2641</v>
      </c>
      <c r="O27" s="67">
        <f>'в рублях'!O27/1000</f>
        <v>0</v>
      </c>
      <c r="P27" s="97">
        <f>'в рублях'!P27</f>
        <v>1</v>
      </c>
    </row>
    <row r="28" spans="1:16" ht="16.5" customHeight="1" x14ac:dyDescent="0.25">
      <c r="A28" s="14"/>
      <c r="B28" s="28"/>
      <c r="C28" s="27">
        <v>405</v>
      </c>
      <c r="D28" s="38" t="s">
        <v>39</v>
      </c>
      <c r="E28" s="16">
        <v>4</v>
      </c>
      <c r="F28" s="37">
        <v>5</v>
      </c>
      <c r="G28" s="67">
        <f>'в рублях'!$G28/1000</f>
        <v>23577.466800000002</v>
      </c>
      <c r="H28" s="67">
        <f>'в рублях'!H28/1000</f>
        <v>27240.1</v>
      </c>
      <c r="I28" s="67">
        <f>'в рублях'!I28/1000</f>
        <v>16712.5</v>
      </c>
      <c r="J28" s="100">
        <f>'в рублях'!J28</f>
        <v>0.70883357155230942</v>
      </c>
      <c r="K28" s="100">
        <f>'в рублях'!K28</f>
        <v>0.6135256478500446</v>
      </c>
      <c r="L28" s="67">
        <f>'в рублях'!L28/1000</f>
        <v>16260.9</v>
      </c>
      <c r="M28" s="100">
        <f>'в рублях'!M28</f>
        <v>0.97297830964846677</v>
      </c>
      <c r="N28" s="67">
        <f>'в рублях'!N28/1000</f>
        <v>16252</v>
      </c>
      <c r="O28" s="67">
        <f>'в рублях'!O28/1000</f>
        <v>0</v>
      </c>
      <c r="P28" s="97">
        <f>'в рублях'!P28</f>
        <v>0.99945267482119682</v>
      </c>
    </row>
    <row r="29" spans="1:16" ht="16.5" customHeight="1" x14ac:dyDescent="0.25">
      <c r="A29" s="14"/>
      <c r="B29" s="28"/>
      <c r="C29" s="27">
        <v>408</v>
      </c>
      <c r="D29" s="38" t="s">
        <v>38</v>
      </c>
      <c r="E29" s="16">
        <v>4</v>
      </c>
      <c r="F29" s="37">
        <v>8</v>
      </c>
      <c r="G29" s="67">
        <f>'в рублях'!$G29/1000</f>
        <v>274032.79105</v>
      </c>
      <c r="H29" s="67">
        <f>'в рублях'!H29/1000</f>
        <v>194301.024</v>
      </c>
      <c r="I29" s="67">
        <f>'в рублях'!I29/1000</f>
        <v>208479.024</v>
      </c>
      <c r="J29" s="100">
        <f>'в рублях'!J29</f>
        <v>0.76078130358479956</v>
      </c>
      <c r="K29" s="100">
        <f>'в рублях'!K29</f>
        <v>1.0729692500230983</v>
      </c>
      <c r="L29" s="67">
        <f>'в рублях'!L29/1000</f>
        <v>192534.024</v>
      </c>
      <c r="M29" s="100">
        <f>'в рублях'!M29</f>
        <v>0.92351748538500444</v>
      </c>
      <c r="N29" s="67">
        <f>'в рублях'!N29/1000</f>
        <v>192534.024</v>
      </c>
      <c r="O29" s="67">
        <f>'в рублях'!O29/1000</f>
        <v>0</v>
      </c>
      <c r="P29" s="97">
        <f>'в рублях'!P29</f>
        <v>1</v>
      </c>
    </row>
    <row r="30" spans="1:16" ht="16.5" customHeight="1" x14ac:dyDescent="0.25">
      <c r="A30" s="14"/>
      <c r="B30" s="28"/>
      <c r="C30" s="27">
        <v>409</v>
      </c>
      <c r="D30" s="38" t="s">
        <v>37</v>
      </c>
      <c r="E30" s="16">
        <v>4</v>
      </c>
      <c r="F30" s="37">
        <v>9</v>
      </c>
      <c r="G30" s="67">
        <f>'в рублях'!$G30/1000</f>
        <v>905731.59115999995</v>
      </c>
      <c r="H30" s="67">
        <f>'в рублях'!H30/1000</f>
        <v>1056343.5234900001</v>
      </c>
      <c r="I30" s="67">
        <f>'в рублях'!I30/1000</f>
        <v>820250.88600000006</v>
      </c>
      <c r="J30" s="100">
        <f>'в рублях'!J30</f>
        <v>0.90562247580376209</v>
      </c>
      <c r="K30" s="100">
        <f>'в рублях'!K30</f>
        <v>0.77650013254212469</v>
      </c>
      <c r="L30" s="67">
        <f>'в рублях'!L30/1000</f>
        <v>915489.63398000004</v>
      </c>
      <c r="M30" s="100">
        <f>'в рублях'!M30</f>
        <v>1.1161092899813094</v>
      </c>
      <c r="N30" s="67">
        <f>'в рублях'!N30/1000</f>
        <v>886178.11815999995</v>
      </c>
      <c r="O30" s="67">
        <f>'в рублях'!O30/1000</f>
        <v>0</v>
      </c>
      <c r="P30" s="97">
        <f>'в рублях'!P30</f>
        <v>0.96798268955534628</v>
      </c>
    </row>
    <row r="31" spans="1:16" ht="16.5" customHeight="1" x14ac:dyDescent="0.25">
      <c r="A31" s="14"/>
      <c r="B31" s="28"/>
      <c r="C31" s="27">
        <v>410</v>
      </c>
      <c r="D31" s="38" t="s">
        <v>36</v>
      </c>
      <c r="E31" s="16">
        <v>4</v>
      </c>
      <c r="F31" s="37">
        <v>10</v>
      </c>
      <c r="G31" s="67">
        <f>'в рублях'!$G31/1000</f>
        <v>46563.739939999999</v>
      </c>
      <c r="H31" s="67">
        <f>'в рублях'!H31/1000</f>
        <v>25719.696350000002</v>
      </c>
      <c r="I31" s="67">
        <f>'в рублях'!I31/1000</f>
        <v>9009.1967499999992</v>
      </c>
      <c r="J31" s="100">
        <f>'в рублях'!J31</f>
        <v>0.19348095238073354</v>
      </c>
      <c r="K31" s="100">
        <f>'в рублях'!K31</f>
        <v>0.35028394687871189</v>
      </c>
      <c r="L31" s="67">
        <f>'в рублях'!L31/1000</f>
        <v>9101.9807300000011</v>
      </c>
      <c r="M31" s="100">
        <f>'в рублях'!M31</f>
        <v>1.010298807160583</v>
      </c>
      <c r="N31" s="67">
        <f>'в рублях'!N31/1000</f>
        <v>9656.1966699999994</v>
      </c>
      <c r="O31" s="67">
        <f>'в рублях'!O31/1000</f>
        <v>0</v>
      </c>
      <c r="P31" s="97">
        <f>'в рублях'!P31</f>
        <v>1.0608895971591448</v>
      </c>
    </row>
    <row r="32" spans="1:16" ht="16.5" customHeight="1" x14ac:dyDescent="0.25">
      <c r="A32" s="14"/>
      <c r="B32" s="28"/>
      <c r="C32" s="27">
        <v>412</v>
      </c>
      <c r="D32" s="35" t="s">
        <v>35</v>
      </c>
      <c r="E32" s="34">
        <v>4</v>
      </c>
      <c r="F32" s="33">
        <v>12</v>
      </c>
      <c r="G32" s="67">
        <f>'в рублях'!$G32/1000</f>
        <v>334256.61448000005</v>
      </c>
      <c r="H32" s="67">
        <f>'в рублях'!H32/1000</f>
        <v>316379.49686000001</v>
      </c>
      <c r="I32" s="67">
        <f>'в рублях'!I32/1000</f>
        <v>323592.61723000003</v>
      </c>
      <c r="J32" s="100">
        <f>'в рублях'!J32</f>
        <v>0.96809637629283751</v>
      </c>
      <c r="K32" s="100">
        <f>'в рублях'!K32</f>
        <v>1.0227989501266319</v>
      </c>
      <c r="L32" s="67">
        <f>'в рублях'!L32/1000</f>
        <v>315369.79123000003</v>
      </c>
      <c r="M32" s="100">
        <f>'в рублях'!M32</f>
        <v>0.97458895672469725</v>
      </c>
      <c r="N32" s="67">
        <f>'в рублях'!N32/1000</f>
        <v>315135.79123000003</v>
      </c>
      <c r="O32" s="67">
        <f>'в рублях'!O32/1000</f>
        <v>0</v>
      </c>
      <c r="P32" s="97">
        <f>'в рублях'!P32</f>
        <v>0.99925801390460589</v>
      </c>
    </row>
    <row r="33" spans="1:16" ht="26.45" customHeight="1" x14ac:dyDescent="0.25">
      <c r="A33" s="14"/>
      <c r="B33" s="28">
        <v>500</v>
      </c>
      <c r="C33" s="27">
        <v>505</v>
      </c>
      <c r="D33" s="30" t="s">
        <v>34</v>
      </c>
      <c r="E33" s="29">
        <v>5</v>
      </c>
      <c r="F33" s="29" t="s">
        <v>3</v>
      </c>
      <c r="G33" s="65">
        <f>'в рублях'!$G33/1000</f>
        <v>1082719.0842899999</v>
      </c>
      <c r="H33" s="65">
        <f>'в рублях'!H33/1000</f>
        <v>1149786.42958</v>
      </c>
      <c r="I33" s="65">
        <f>'в рублях'!I33/1000</f>
        <v>875290.82305000001</v>
      </c>
      <c r="J33" s="98">
        <f>'в рублях'!J33</f>
        <v>0.80841913267279075</v>
      </c>
      <c r="K33" s="98">
        <f>'в рублях'!K33</f>
        <v>0.7612638317271937</v>
      </c>
      <c r="L33" s="65">
        <f>'в рублях'!L33/1000</f>
        <v>890845.05568999995</v>
      </c>
      <c r="M33" s="98">
        <f>'в рублях'!M33</f>
        <v>1.017770359554097</v>
      </c>
      <c r="N33" s="65">
        <f>'в рублях'!N33/1000</f>
        <v>939034.95207999996</v>
      </c>
      <c r="O33" s="65">
        <f>'в рублях'!O33/1000</f>
        <v>0</v>
      </c>
      <c r="P33" s="99">
        <f>'в рублях'!P33</f>
        <v>1.0540945881466164</v>
      </c>
    </row>
    <row r="34" spans="1:16" ht="16.5" customHeight="1" x14ac:dyDescent="0.25">
      <c r="A34" s="14"/>
      <c r="B34" s="28"/>
      <c r="C34" s="27">
        <v>501</v>
      </c>
      <c r="D34" s="26" t="s">
        <v>33</v>
      </c>
      <c r="E34" s="25">
        <v>5</v>
      </c>
      <c r="F34" s="24">
        <v>1</v>
      </c>
      <c r="G34" s="67">
        <f>'в рублях'!$G34/1000</f>
        <v>122194.34356000001</v>
      </c>
      <c r="H34" s="67">
        <f>'в рублях'!H34/1000</f>
        <v>331815.41213000001</v>
      </c>
      <c r="I34" s="67">
        <f>'в рублях'!I34/1000</f>
        <v>146755.31596000001</v>
      </c>
      <c r="J34" s="100">
        <f>'в рублях'!J34</f>
        <v>1.2009992581034656</v>
      </c>
      <c r="K34" s="100">
        <f>'в рублях'!K34</f>
        <v>0.44227998638744248</v>
      </c>
      <c r="L34" s="67">
        <f>'в рублях'!L34/1000</f>
        <v>179347.05752999999</v>
      </c>
      <c r="M34" s="100">
        <f>'в рублях'!M34</f>
        <v>1.2220821873252161</v>
      </c>
      <c r="N34" s="67">
        <f>'в рублях'!N34/1000</f>
        <v>183893.57438999999</v>
      </c>
      <c r="O34" s="67">
        <f>'в рублях'!O34/1000</f>
        <v>0</v>
      </c>
      <c r="P34" s="97">
        <f>'в рублях'!P34</f>
        <v>1.0253503844591343</v>
      </c>
    </row>
    <row r="35" spans="1:16" ht="16.5" customHeight="1" x14ac:dyDescent="0.25">
      <c r="A35" s="14"/>
      <c r="B35" s="28"/>
      <c r="C35" s="27">
        <v>502</v>
      </c>
      <c r="D35" s="38" t="s">
        <v>32</v>
      </c>
      <c r="E35" s="16">
        <v>5</v>
      </c>
      <c r="F35" s="37">
        <v>2</v>
      </c>
      <c r="G35" s="67">
        <f>'в рублях'!$G35/1000</f>
        <v>154314.65866999998</v>
      </c>
      <c r="H35" s="67">
        <f>'в рублях'!H35/1000</f>
        <v>75976.23689</v>
      </c>
      <c r="I35" s="67">
        <f>'в рублях'!I35/1000</f>
        <v>69182.370999999999</v>
      </c>
      <c r="J35" s="100">
        <f>'в рублях'!J35</f>
        <v>0.44832015050459761</v>
      </c>
      <c r="K35" s="100">
        <f>'в рублях'!K35</f>
        <v>0.91057906829688995</v>
      </c>
      <c r="L35" s="67">
        <f>'в рублях'!L35/1000</f>
        <v>73800.346000000005</v>
      </c>
      <c r="M35" s="100">
        <f>'в рублях'!M35</f>
        <v>1.0667507478169547</v>
      </c>
      <c r="N35" s="67">
        <f>'в рублях'!N35/1000</f>
        <v>75414.895999999993</v>
      </c>
      <c r="O35" s="67">
        <f>'в рублях'!O35/1000</f>
        <v>0</v>
      </c>
      <c r="P35" s="97">
        <f>'в рублях'!P35</f>
        <v>1.0218772687054882</v>
      </c>
    </row>
    <row r="36" spans="1:16" ht="16.5" customHeight="1" x14ac:dyDescent="0.25">
      <c r="A36" s="14"/>
      <c r="B36" s="28"/>
      <c r="C36" s="27">
        <v>503</v>
      </c>
      <c r="D36" s="38" t="s">
        <v>31</v>
      </c>
      <c r="E36" s="16">
        <v>5</v>
      </c>
      <c r="F36" s="37">
        <v>3</v>
      </c>
      <c r="G36" s="67">
        <f>'в рублях'!$G36/1000</f>
        <v>718306.60090999992</v>
      </c>
      <c r="H36" s="67">
        <f>'в рублях'!H36/1000</f>
        <v>659187.51677999995</v>
      </c>
      <c r="I36" s="67">
        <f>'в рублях'!I36/1000</f>
        <v>596292.76165999996</v>
      </c>
      <c r="J36" s="100">
        <f>'в рублях'!J36</f>
        <v>0.83013682584090898</v>
      </c>
      <c r="K36" s="100">
        <f>'в рублях'!K36</f>
        <v>0.90458746029168091</v>
      </c>
      <c r="L36" s="67">
        <f>'в рублях'!L36/1000</f>
        <v>574637.27772999997</v>
      </c>
      <c r="M36" s="100">
        <f>'в рублях'!M36</f>
        <v>0.96368313465735533</v>
      </c>
      <c r="N36" s="67">
        <f>'в рублях'!N36/1000</f>
        <v>616666.10725999996</v>
      </c>
      <c r="O36" s="67">
        <f>'в рублях'!O36/1000</f>
        <v>0</v>
      </c>
      <c r="P36" s="97">
        <f>'в рублях'!P36</f>
        <v>1.0731397546919115</v>
      </c>
    </row>
    <row r="37" spans="1:16" ht="36" customHeight="1" x14ac:dyDescent="0.25">
      <c r="A37" s="14"/>
      <c r="B37" s="28"/>
      <c r="C37" s="27">
        <v>505</v>
      </c>
      <c r="D37" s="35" t="s">
        <v>30</v>
      </c>
      <c r="E37" s="34">
        <v>5</v>
      </c>
      <c r="F37" s="33">
        <v>5</v>
      </c>
      <c r="G37" s="67">
        <f>'в рублях'!$G37/1000</f>
        <v>87903.481150000007</v>
      </c>
      <c r="H37" s="67">
        <f>'в рублях'!H37/1000</f>
        <v>82807.263780000008</v>
      </c>
      <c r="I37" s="67">
        <f>'в рублях'!I37/1000</f>
        <v>63060.374429999996</v>
      </c>
      <c r="J37" s="100">
        <f>'в рублях'!J37</f>
        <v>0.71738199221476451</v>
      </c>
      <c r="K37" s="100">
        <f>'в рублях'!K37</f>
        <v>0.76153191823288624</v>
      </c>
      <c r="L37" s="67">
        <f>'в рублях'!L37/1000</f>
        <v>63060.374429999996</v>
      </c>
      <c r="M37" s="100">
        <f>'в рублях'!M37</f>
        <v>1</v>
      </c>
      <c r="N37" s="67">
        <f>'в рублях'!N37/1000</f>
        <v>63060.374429999996</v>
      </c>
      <c r="O37" s="67">
        <f>'в рублях'!O37/1000</f>
        <v>0</v>
      </c>
      <c r="P37" s="97">
        <f>'в рублях'!P37</f>
        <v>1</v>
      </c>
    </row>
    <row r="38" spans="1:16" ht="27" customHeight="1" x14ac:dyDescent="0.25">
      <c r="A38" s="14"/>
      <c r="B38" s="28">
        <v>600</v>
      </c>
      <c r="C38" s="27">
        <v>605</v>
      </c>
      <c r="D38" s="30" t="s">
        <v>29</v>
      </c>
      <c r="E38" s="29">
        <v>6</v>
      </c>
      <c r="F38" s="29" t="s">
        <v>3</v>
      </c>
      <c r="G38" s="65">
        <f>'в рублях'!$G38/1000</f>
        <v>221</v>
      </c>
      <c r="H38" s="65">
        <f>'в рублях'!H38/1000</f>
        <v>163.6</v>
      </c>
      <c r="I38" s="65">
        <f>'в рублях'!I38/1000</f>
        <v>177.7</v>
      </c>
      <c r="J38" s="98">
        <f>'в рублях'!J38</f>
        <v>0.80407239819004528</v>
      </c>
      <c r="K38" s="98">
        <f>'в рублях'!K38</f>
        <v>1.0861858190709046</v>
      </c>
      <c r="L38" s="65">
        <f>'в рублях'!L38/1000</f>
        <v>195.1</v>
      </c>
      <c r="M38" s="98">
        <f>'в рублях'!M38</f>
        <v>1.0979178390545863</v>
      </c>
      <c r="N38" s="65">
        <f>'в рублях'!N38/1000</f>
        <v>172</v>
      </c>
      <c r="O38" s="65">
        <f>'в рублях'!O38/1000</f>
        <v>0</v>
      </c>
      <c r="P38" s="99">
        <f>'в рублях'!P38</f>
        <v>0.88159917990773962</v>
      </c>
    </row>
    <row r="39" spans="1:16" ht="16.5" customHeight="1" x14ac:dyDescent="0.25">
      <c r="A39" s="14"/>
      <c r="B39" s="28"/>
      <c r="C39" s="27">
        <v>605</v>
      </c>
      <c r="D39" s="43" t="s">
        <v>28</v>
      </c>
      <c r="E39" s="42">
        <v>6</v>
      </c>
      <c r="F39" s="41">
        <v>5</v>
      </c>
      <c r="G39" s="67">
        <f>'в рублях'!$G39/1000</f>
        <v>221</v>
      </c>
      <c r="H39" s="67">
        <f>'в рублях'!H39/1000</f>
        <v>163.6</v>
      </c>
      <c r="I39" s="67">
        <f>'в рублях'!I39/1000</f>
        <v>177.7</v>
      </c>
      <c r="J39" s="100">
        <f>'в рублях'!J39</f>
        <v>0.80407239819004528</v>
      </c>
      <c r="K39" s="100">
        <f>'в рублях'!K39</f>
        <v>1.0861858190709046</v>
      </c>
      <c r="L39" s="67">
        <f>'в рублях'!L39/1000</f>
        <v>195.1</v>
      </c>
      <c r="M39" s="100">
        <f>'в рублях'!M39</f>
        <v>1.0979178390545863</v>
      </c>
      <c r="N39" s="67">
        <f>'в рублях'!N39/1000</f>
        <v>172</v>
      </c>
      <c r="O39" s="67">
        <f>'в рублях'!O39/1000</f>
        <v>0</v>
      </c>
      <c r="P39" s="97">
        <f>'в рублях'!P39</f>
        <v>0.88159917990773962</v>
      </c>
    </row>
    <row r="40" spans="1:16" ht="25.15" customHeight="1" x14ac:dyDescent="0.25">
      <c r="A40" s="14"/>
      <c r="B40" s="28">
        <v>700</v>
      </c>
      <c r="C40" s="27">
        <v>709</v>
      </c>
      <c r="D40" s="30" t="s">
        <v>27</v>
      </c>
      <c r="E40" s="29">
        <v>7</v>
      </c>
      <c r="F40" s="29" t="s">
        <v>3</v>
      </c>
      <c r="G40" s="65">
        <f>'в рублях'!$G40/1000</f>
        <v>6259679.2535800003</v>
      </c>
      <c r="H40" s="65">
        <f>'в рублях'!H40/1000</f>
        <v>6903714.5020700004</v>
      </c>
      <c r="I40" s="65">
        <f>'в рублях'!I40/1000</f>
        <v>7768627.6551100006</v>
      </c>
      <c r="J40" s="98">
        <f>'в рублях'!J40</f>
        <v>1.2410584217501259</v>
      </c>
      <c r="K40" s="98">
        <f>'в рублях'!K40</f>
        <v>1.1252822886549938</v>
      </c>
      <c r="L40" s="65">
        <f>'в рублях'!L40/1000</f>
        <v>8104558.4568600012</v>
      </c>
      <c r="M40" s="98">
        <f>'в рублях'!M40</f>
        <v>1.0432419748588457</v>
      </c>
      <c r="N40" s="65">
        <f>'в рублях'!N40/1000</f>
        <v>5971798.2305500004</v>
      </c>
      <c r="O40" s="65">
        <f>'в рублях'!O40/1000</f>
        <v>0</v>
      </c>
      <c r="P40" s="99">
        <f>'в рублях'!P40</f>
        <v>0.73684436509866202</v>
      </c>
    </row>
    <row r="41" spans="1:16" ht="16.5" customHeight="1" x14ac:dyDescent="0.25">
      <c r="A41" s="14"/>
      <c r="B41" s="28"/>
      <c r="C41" s="27">
        <v>701</v>
      </c>
      <c r="D41" s="26" t="s">
        <v>26</v>
      </c>
      <c r="E41" s="25">
        <v>7</v>
      </c>
      <c r="F41" s="24">
        <v>1</v>
      </c>
      <c r="G41" s="67">
        <f>'в рублях'!$G41/1000</f>
        <v>1903140.0425499999</v>
      </c>
      <c r="H41" s="67">
        <f>'в рублях'!H41/1000</f>
        <v>1908115.5433099999</v>
      </c>
      <c r="I41" s="67">
        <f>'в рублях'!I41/1000</f>
        <v>2129290.9864000003</v>
      </c>
      <c r="J41" s="100">
        <f>'в рублях'!J41</f>
        <v>1.1188304269752964</v>
      </c>
      <c r="K41" s="100">
        <f>'в рублях'!K41</f>
        <v>1.1159130241695574</v>
      </c>
      <c r="L41" s="67">
        <f>'в рублях'!L41/1000</f>
        <v>2168008.2864000001</v>
      </c>
      <c r="M41" s="100">
        <f>'в рублях'!M41</f>
        <v>1.0181831887925565</v>
      </c>
      <c r="N41" s="67">
        <f>'в рублях'!N41/1000</f>
        <v>2053110.6864</v>
      </c>
      <c r="O41" s="67">
        <f>'в рублях'!O41/1000</f>
        <v>0</v>
      </c>
      <c r="P41" s="97">
        <f>'в рублях'!P41</f>
        <v>0.94700315459089479</v>
      </c>
    </row>
    <row r="42" spans="1:16" ht="16.5" customHeight="1" x14ac:dyDescent="0.25">
      <c r="A42" s="14"/>
      <c r="B42" s="28"/>
      <c r="C42" s="27">
        <v>702</v>
      </c>
      <c r="D42" s="38" t="s">
        <v>25</v>
      </c>
      <c r="E42" s="16">
        <v>7</v>
      </c>
      <c r="F42" s="37">
        <v>2</v>
      </c>
      <c r="G42" s="67">
        <f>'в рублях'!$G42/1000</f>
        <v>3436907.5428599999</v>
      </c>
      <c r="H42" s="67">
        <f>'в рублях'!H42/1000</f>
        <v>3849963.33054</v>
      </c>
      <c r="I42" s="67">
        <f>'в рублях'!I42/1000</f>
        <v>4590942.1520299995</v>
      </c>
      <c r="J42" s="100">
        <f>'в рублях'!J42</f>
        <v>1.3357770305946832</v>
      </c>
      <c r="K42" s="100">
        <f>'в рублях'!K42</f>
        <v>1.1924638646846719</v>
      </c>
      <c r="L42" s="67">
        <f>'в рублях'!L42/1000</f>
        <v>5165933.4315600004</v>
      </c>
      <c r="M42" s="100">
        <f>'в рублях'!M42</f>
        <v>1.1252447233027656</v>
      </c>
      <c r="N42" s="67">
        <f>'в рублях'!N42/1000</f>
        <v>3148070.8052500002</v>
      </c>
      <c r="O42" s="67">
        <f>'в рублях'!O42/1000</f>
        <v>0</v>
      </c>
      <c r="P42" s="97">
        <f>'в рублях'!P42</f>
        <v>0.60939050937389849</v>
      </c>
    </row>
    <row r="43" spans="1:16" ht="16.5" customHeight="1" x14ac:dyDescent="0.25">
      <c r="A43" s="14"/>
      <c r="B43" s="28"/>
      <c r="C43" s="27">
        <v>703</v>
      </c>
      <c r="D43" s="38" t="s">
        <v>24</v>
      </c>
      <c r="E43" s="16">
        <v>7</v>
      </c>
      <c r="F43" s="37">
        <v>3</v>
      </c>
      <c r="G43" s="67">
        <f>'в рублях'!$G43/1000</f>
        <v>372081.25748000003</v>
      </c>
      <c r="H43" s="67">
        <f>'в рублях'!H43/1000</f>
        <v>390306.41025999998</v>
      </c>
      <c r="I43" s="67">
        <f>'в рублях'!I43/1000</f>
        <v>385036.15075999999</v>
      </c>
      <c r="J43" s="100">
        <f>'в рублях'!J43</f>
        <v>1.0348173766336413</v>
      </c>
      <c r="K43" s="100">
        <f>'в рублях'!K43</f>
        <v>0.98649712287202951</v>
      </c>
      <c r="L43" s="67">
        <f>'в рублях'!L43/1000</f>
        <v>385036.15075999999</v>
      </c>
      <c r="M43" s="100">
        <f>'в рублях'!M43</f>
        <v>1</v>
      </c>
      <c r="N43" s="67">
        <f>'в рублях'!N43/1000</f>
        <v>385036.15075999999</v>
      </c>
      <c r="O43" s="67">
        <f>'в рублях'!O43/1000</f>
        <v>0</v>
      </c>
      <c r="P43" s="97">
        <f>'в рублях'!P43</f>
        <v>1</v>
      </c>
    </row>
    <row r="44" spans="1:16" ht="16.5" customHeight="1" x14ac:dyDescent="0.25">
      <c r="A44" s="14"/>
      <c r="B44" s="28"/>
      <c r="C44" s="27">
        <v>707</v>
      </c>
      <c r="D44" s="38" t="s">
        <v>23</v>
      </c>
      <c r="E44" s="16">
        <v>7</v>
      </c>
      <c r="F44" s="37">
        <v>7</v>
      </c>
      <c r="G44" s="67">
        <f>'в рублях'!$G44/1000</f>
        <v>275760.10760000005</v>
      </c>
      <c r="H44" s="67">
        <f>'в рублях'!H44/1000</f>
        <v>469173.67100999999</v>
      </c>
      <c r="I44" s="67">
        <f>'в рублях'!I44/1000</f>
        <v>277928.28282999998</v>
      </c>
      <c r="J44" s="100">
        <f>'в рублях'!J44</f>
        <v>1.00786254128224</v>
      </c>
      <c r="K44" s="100">
        <f>'в рублях'!K44</f>
        <v>0.59237825991321713</v>
      </c>
      <c r="L44" s="67">
        <f>'в рублях'!L44/1000</f>
        <v>150.50504999999998</v>
      </c>
      <c r="M44" s="100">
        <f>'в рублях'!M44</f>
        <v>5.4152477202926196E-4</v>
      </c>
      <c r="N44" s="67">
        <f>'в рублях'!N44/1000</f>
        <v>150.50504999999998</v>
      </c>
      <c r="O44" s="67">
        <f>'в рублях'!O44/1000</f>
        <v>0</v>
      </c>
      <c r="P44" s="97">
        <f>'в рублях'!P44</f>
        <v>1</v>
      </c>
    </row>
    <row r="45" spans="1:16" ht="16.5" customHeight="1" x14ac:dyDescent="0.25">
      <c r="A45" s="14"/>
      <c r="B45" s="28"/>
      <c r="C45" s="27">
        <v>709</v>
      </c>
      <c r="D45" s="35" t="s">
        <v>22</v>
      </c>
      <c r="E45" s="34">
        <v>7</v>
      </c>
      <c r="F45" s="33">
        <v>9</v>
      </c>
      <c r="G45" s="67">
        <f>'в рублях'!$G45/1000</f>
        <v>271790.30309</v>
      </c>
      <c r="H45" s="67">
        <f>'в рублях'!H45/1000</f>
        <v>286155.54694999999</v>
      </c>
      <c r="I45" s="67">
        <f>'в рублях'!I45/1000</f>
        <v>385430.08308999997</v>
      </c>
      <c r="J45" s="100">
        <f>'в рублях'!J45</f>
        <v>1.4181156527956393</v>
      </c>
      <c r="K45" s="100">
        <f>'в рублях'!K45</f>
        <v>1.3469250804260882</v>
      </c>
      <c r="L45" s="67">
        <f>'в рублях'!L45/1000</f>
        <v>385430.08308999997</v>
      </c>
      <c r="M45" s="100">
        <f>'в рублях'!M45</f>
        <v>1</v>
      </c>
      <c r="N45" s="67">
        <f>'в рублях'!N45/1000</f>
        <v>385430.08308999997</v>
      </c>
      <c r="O45" s="67">
        <f>'в рублях'!O45/1000</f>
        <v>0</v>
      </c>
      <c r="P45" s="97">
        <f>'в рублях'!P45</f>
        <v>1</v>
      </c>
    </row>
    <row r="46" spans="1:16" ht="23.45" customHeight="1" x14ac:dyDescent="0.25">
      <c r="A46" s="14"/>
      <c r="B46" s="28">
        <v>800</v>
      </c>
      <c r="C46" s="27">
        <v>804</v>
      </c>
      <c r="D46" s="30" t="s">
        <v>21</v>
      </c>
      <c r="E46" s="29">
        <v>8</v>
      </c>
      <c r="F46" s="29" t="s">
        <v>3</v>
      </c>
      <c r="G46" s="65">
        <f>'в рублях'!$G46/1000</f>
        <v>207711.67043</v>
      </c>
      <c r="H46" s="65">
        <f>'в рублях'!H46/1000</f>
        <v>254272.63206999999</v>
      </c>
      <c r="I46" s="65">
        <f>'в рублях'!I46/1000</f>
        <v>247995.69175</v>
      </c>
      <c r="J46" s="98">
        <f>'в рублях'!J46</f>
        <v>1.1939420218257593</v>
      </c>
      <c r="K46" s="98">
        <f>'в рублях'!K46</f>
        <v>0.97531413322424731</v>
      </c>
      <c r="L46" s="65">
        <f>'в рублях'!L46/1000</f>
        <v>247393.01675000001</v>
      </c>
      <c r="M46" s="98">
        <f>'в рублях'!M46</f>
        <v>0.99756981665388145</v>
      </c>
      <c r="N46" s="65">
        <f>'в рублях'!N46/1000</f>
        <v>246902.59174999999</v>
      </c>
      <c r="O46" s="65">
        <f>'в рублях'!O46/1000</f>
        <v>0</v>
      </c>
      <c r="P46" s="99">
        <f>'в рублях'!P46</f>
        <v>0.99801762795715621</v>
      </c>
    </row>
    <row r="47" spans="1:16" ht="16.5" customHeight="1" x14ac:dyDescent="0.25">
      <c r="A47" s="14"/>
      <c r="B47" s="28"/>
      <c r="C47" s="27">
        <v>801</v>
      </c>
      <c r="D47" s="26" t="s">
        <v>20</v>
      </c>
      <c r="E47" s="25">
        <v>8</v>
      </c>
      <c r="F47" s="24">
        <v>1</v>
      </c>
      <c r="G47" s="67">
        <f>'в рублях'!$G47/1000</f>
        <v>201806.47043000002</v>
      </c>
      <c r="H47" s="67">
        <f>'в рублях'!H47/1000</f>
        <v>248366.43206999998</v>
      </c>
      <c r="I47" s="67">
        <f>'в рублях'!I47/1000</f>
        <v>242089.49174999999</v>
      </c>
      <c r="J47" s="100">
        <f>'в рублях'!J47</f>
        <v>1.1996121394629555</v>
      </c>
      <c r="K47" s="100">
        <f>'в рублях'!K47</f>
        <v>0.97472709871585672</v>
      </c>
      <c r="L47" s="67">
        <f>'в рублях'!L47/1000</f>
        <v>241486.11674999999</v>
      </c>
      <c r="M47" s="100">
        <f>'в рублях'!M47</f>
        <v>0.99750763655358043</v>
      </c>
      <c r="N47" s="67">
        <f>'в рублях'!N47/1000</f>
        <v>240994.99174999999</v>
      </c>
      <c r="O47" s="67">
        <f>'в рублях'!O47/1000</f>
        <v>0</v>
      </c>
      <c r="P47" s="97">
        <f>'в рублях'!P47</f>
        <v>0.99796623919167804</v>
      </c>
    </row>
    <row r="48" spans="1:16" ht="16.5" customHeight="1" x14ac:dyDescent="0.25">
      <c r="A48" s="14"/>
      <c r="B48" s="28"/>
      <c r="C48" s="27">
        <v>804</v>
      </c>
      <c r="D48" s="35" t="s">
        <v>19</v>
      </c>
      <c r="E48" s="34">
        <v>8</v>
      </c>
      <c r="F48" s="33">
        <v>4</v>
      </c>
      <c r="G48" s="67">
        <f>'в рублях'!$G48/1000</f>
        <v>5905.2</v>
      </c>
      <c r="H48" s="67">
        <f>'в рублях'!H48/1000</f>
        <v>5906.2</v>
      </c>
      <c r="I48" s="67">
        <f>'в рублях'!I48/1000</f>
        <v>5906.2</v>
      </c>
      <c r="J48" s="100">
        <f>'в рублях'!J48</f>
        <v>1.0001693422746054</v>
      </c>
      <c r="K48" s="100">
        <f>'в рублях'!K48</f>
        <v>1</v>
      </c>
      <c r="L48" s="67">
        <f>'в рублях'!L48/1000</f>
        <v>5906.9</v>
      </c>
      <c r="M48" s="100">
        <f>'в рублях'!M48</f>
        <v>1.0001185195218585</v>
      </c>
      <c r="N48" s="67">
        <f>'в рублях'!N48/1000</f>
        <v>5907.6</v>
      </c>
      <c r="O48" s="67">
        <f>'в рублях'!O48/1000</f>
        <v>0</v>
      </c>
      <c r="P48" s="97">
        <f>'в рублях'!P48</f>
        <v>1.0001185054766459</v>
      </c>
    </row>
    <row r="49" spans="1:16" ht="21" customHeight="1" x14ac:dyDescent="0.25">
      <c r="A49" s="14"/>
      <c r="B49" s="28">
        <v>900</v>
      </c>
      <c r="C49" s="27">
        <v>909</v>
      </c>
      <c r="D49" s="30" t="s">
        <v>18</v>
      </c>
      <c r="E49" s="29">
        <v>9</v>
      </c>
      <c r="F49" s="29" t="s">
        <v>3</v>
      </c>
      <c r="G49" s="65">
        <f>'в рублях'!$G49/1000</f>
        <v>1087.3296599999999</v>
      </c>
      <c r="H49" s="65">
        <f>'в рублях'!H49/1000</f>
        <v>3400</v>
      </c>
      <c r="I49" s="65">
        <f>'в рублях'!I49/1000</f>
        <v>4664.3</v>
      </c>
      <c r="J49" s="98">
        <f>'в рублях'!J49</f>
        <v>4.289683406594464</v>
      </c>
      <c r="K49" s="98">
        <f>'в рублях'!K49</f>
        <v>1.3718529411764706</v>
      </c>
      <c r="L49" s="65">
        <f>'в рублях'!L49/1000</f>
        <v>4664.3</v>
      </c>
      <c r="M49" s="98">
        <f>'в рублях'!M49</f>
        <v>1</v>
      </c>
      <c r="N49" s="65">
        <f>'в рублях'!N49/1000</f>
        <v>4664.3</v>
      </c>
      <c r="O49" s="65">
        <f>'в рублях'!O49/1000</f>
        <v>0</v>
      </c>
      <c r="P49" s="99">
        <f>'в рублях'!P49</f>
        <v>1</v>
      </c>
    </row>
    <row r="50" spans="1:16" ht="16.5" customHeight="1" x14ac:dyDescent="0.25">
      <c r="A50" s="14"/>
      <c r="B50" s="28"/>
      <c r="C50" s="27">
        <v>909</v>
      </c>
      <c r="D50" s="43" t="s">
        <v>17</v>
      </c>
      <c r="E50" s="42">
        <v>9</v>
      </c>
      <c r="F50" s="41">
        <v>9</v>
      </c>
      <c r="G50" s="67">
        <f>'в рублях'!$G50/1000</f>
        <v>1087.3296599999999</v>
      </c>
      <c r="H50" s="67">
        <f>'в рублях'!H50/1000</f>
        <v>3400</v>
      </c>
      <c r="I50" s="67">
        <f>'в рублях'!I50/1000</f>
        <v>4664.3</v>
      </c>
      <c r="J50" s="100">
        <f>'в рублях'!J50</f>
        <v>4.289683406594464</v>
      </c>
      <c r="K50" s="100">
        <f>'в рублях'!K50</f>
        <v>1.3718529411764706</v>
      </c>
      <c r="L50" s="67">
        <f>'в рублях'!L50/1000</f>
        <v>4664.3</v>
      </c>
      <c r="M50" s="100">
        <f>'в рублях'!M50</f>
        <v>1</v>
      </c>
      <c r="N50" s="67">
        <f>'в рублях'!N50/1000</f>
        <v>4664.3</v>
      </c>
      <c r="O50" s="67">
        <f>'в рублях'!O50/1000</f>
        <v>0</v>
      </c>
      <c r="P50" s="97">
        <f>'в рублях'!P50</f>
        <v>1</v>
      </c>
    </row>
    <row r="51" spans="1:16" ht="25.9" customHeight="1" x14ac:dyDescent="0.25">
      <c r="A51" s="14"/>
      <c r="B51" s="28">
        <v>1000</v>
      </c>
      <c r="C51" s="27">
        <v>1006</v>
      </c>
      <c r="D51" s="30" t="s">
        <v>16</v>
      </c>
      <c r="E51" s="29">
        <v>10</v>
      </c>
      <c r="F51" s="29" t="s">
        <v>3</v>
      </c>
      <c r="G51" s="65">
        <f>'в рублях'!$G51/1000</f>
        <v>436843.52374999999</v>
      </c>
      <c r="H51" s="65">
        <f>'в рублях'!H51/1000</f>
        <v>519120.68646000006</v>
      </c>
      <c r="I51" s="65">
        <f>'в рублях'!I51/1000</f>
        <v>334247.82257000002</v>
      </c>
      <c r="J51" s="98">
        <f>'в рублях'!J51</f>
        <v>0.76514313340555729</v>
      </c>
      <c r="K51" s="98">
        <f>'в рублях'!K51</f>
        <v>0.64387305551106155</v>
      </c>
      <c r="L51" s="65">
        <f>'в рублях'!L51/1000</f>
        <v>352761.43232999998</v>
      </c>
      <c r="M51" s="98">
        <f>'в рублях'!M51</f>
        <v>1.0553888716990005</v>
      </c>
      <c r="N51" s="65">
        <f>'в рублях'!N51/1000</f>
        <v>332659.34813</v>
      </c>
      <c r="O51" s="65">
        <f>'в рублях'!O51/1000</f>
        <v>0</v>
      </c>
      <c r="P51" s="99">
        <f>'в рублях'!P51</f>
        <v>0.94301507376465421</v>
      </c>
    </row>
    <row r="52" spans="1:16" ht="16.5" customHeight="1" x14ac:dyDescent="0.25">
      <c r="A52" s="14"/>
      <c r="B52" s="28"/>
      <c r="C52" s="27">
        <v>1001</v>
      </c>
      <c r="D52" s="26" t="s">
        <v>15</v>
      </c>
      <c r="E52" s="25">
        <v>10</v>
      </c>
      <c r="F52" s="24">
        <v>1</v>
      </c>
      <c r="G52" s="67">
        <f>'в рублях'!$G52/1000</f>
        <v>7823.5258700000004</v>
      </c>
      <c r="H52" s="67">
        <f>'в рублях'!H52/1000</f>
        <v>8257.9639999999999</v>
      </c>
      <c r="I52" s="67">
        <f>'в рублях'!I52/1000</f>
        <v>8257.9639999999999</v>
      </c>
      <c r="J52" s="100">
        <f>'в рублях'!J52</f>
        <v>1.0555297109281496</v>
      </c>
      <c r="K52" s="100">
        <f>'в рублях'!K52</f>
        <v>1</v>
      </c>
      <c r="L52" s="67">
        <f>'в рублях'!L52/1000</f>
        <v>8257.9639999999999</v>
      </c>
      <c r="M52" s="100">
        <f>'в рублях'!M52</f>
        <v>1</v>
      </c>
      <c r="N52" s="67">
        <f>'в рублях'!N52/1000</f>
        <v>8257.9639999999999</v>
      </c>
      <c r="O52" s="67">
        <f>'в рублях'!O52/1000</f>
        <v>0</v>
      </c>
      <c r="P52" s="97">
        <f>'в рублях'!P52</f>
        <v>1</v>
      </c>
    </row>
    <row r="53" spans="1:16" ht="16.5" customHeight="1" x14ac:dyDescent="0.25">
      <c r="A53" s="14"/>
      <c r="B53" s="28"/>
      <c r="C53" s="27">
        <v>1002</v>
      </c>
      <c r="D53" s="38" t="s">
        <v>14</v>
      </c>
      <c r="E53" s="16">
        <v>10</v>
      </c>
      <c r="F53" s="37">
        <v>2</v>
      </c>
      <c r="G53" s="67">
        <f>'в рублях'!$G53/1000</f>
        <v>33926.318500000001</v>
      </c>
      <c r="H53" s="67">
        <f>'в рублях'!H53/1000</f>
        <v>35222.488020000004</v>
      </c>
      <c r="I53" s="67">
        <f>'в рублях'!I53/1000</f>
        <v>51528.086149999996</v>
      </c>
      <c r="J53" s="100">
        <f>'в рублях'!J53</f>
        <v>1.5188233922286616</v>
      </c>
      <c r="K53" s="100">
        <f>'в рублях'!K53</f>
        <v>1.4629314692574062</v>
      </c>
      <c r="L53" s="67">
        <f>'в рублях'!L53/1000</f>
        <v>50360.848549999995</v>
      </c>
      <c r="M53" s="100">
        <f>'в рублях'!M53</f>
        <v>0.97734754602369411</v>
      </c>
      <c r="N53" s="67">
        <f>'в рублях'!N53/1000</f>
        <v>50360.848549999995</v>
      </c>
      <c r="O53" s="67">
        <f>'в рублях'!O53/1000</f>
        <v>0</v>
      </c>
      <c r="P53" s="97">
        <f>'в рублях'!P53</f>
        <v>1</v>
      </c>
    </row>
    <row r="54" spans="1:16" ht="16.5" customHeight="1" x14ac:dyDescent="0.25">
      <c r="A54" s="14"/>
      <c r="B54" s="28"/>
      <c r="C54" s="27">
        <v>1003</v>
      </c>
      <c r="D54" s="38" t="s">
        <v>13</v>
      </c>
      <c r="E54" s="16">
        <v>10</v>
      </c>
      <c r="F54" s="37">
        <v>3</v>
      </c>
      <c r="G54" s="67">
        <f>'в рублях'!$G54/1000</f>
        <v>14015.930319999999</v>
      </c>
      <c r="H54" s="67">
        <f>'в рублях'!H54/1000</f>
        <v>32857.629840000001</v>
      </c>
      <c r="I54" s="67">
        <f>'в рублях'!I54/1000</f>
        <v>43442.130239999999</v>
      </c>
      <c r="J54" s="100">
        <f>'в рублях'!J54</f>
        <v>3.0994824637512894</v>
      </c>
      <c r="K54" s="100">
        <f>'в рублях'!K54</f>
        <v>1.3221321943043718</v>
      </c>
      <c r="L54" s="67">
        <f>'в рублях'!L54/1000</f>
        <v>54834.03024</v>
      </c>
      <c r="M54" s="100">
        <f>'в рублях'!M54</f>
        <v>1.2622316156474007</v>
      </c>
      <c r="N54" s="67">
        <f>'в рублях'!N54/1000</f>
        <v>54825.630239999999</v>
      </c>
      <c r="O54" s="67">
        <f>'в рублях'!O54/1000</f>
        <v>0</v>
      </c>
      <c r="P54" s="97">
        <f>'в рублях'!P54</f>
        <v>0.99984681045760759</v>
      </c>
    </row>
    <row r="55" spans="1:16" ht="16.5" customHeight="1" x14ac:dyDescent="0.25">
      <c r="A55" s="14"/>
      <c r="B55" s="28"/>
      <c r="C55" s="27">
        <v>1004</v>
      </c>
      <c r="D55" s="38" t="s">
        <v>12</v>
      </c>
      <c r="E55" s="16">
        <v>10</v>
      </c>
      <c r="F55" s="37">
        <v>4</v>
      </c>
      <c r="G55" s="67">
        <f>'в рублях'!$G55/1000</f>
        <v>237398.82355999999</v>
      </c>
      <c r="H55" s="67">
        <f>'в рублях'!H55/1000</f>
        <v>280309.33500000002</v>
      </c>
      <c r="I55" s="67">
        <f>'в рублях'!I55/1000</f>
        <v>109816.52631999999</v>
      </c>
      <c r="J55" s="100">
        <f>'в рублях'!J55</f>
        <v>0.46258243690177786</v>
      </c>
      <c r="K55" s="100">
        <f>'в рублях'!K55</f>
        <v>0.39176906584291954</v>
      </c>
      <c r="L55" s="67">
        <f>'в рублях'!L55/1000</f>
        <v>118105.47368000001</v>
      </c>
      <c r="M55" s="100">
        <f>'в рублях'!M55</f>
        <v>1.07547996315096</v>
      </c>
      <c r="N55" s="67">
        <f>'в рублях'!N55/1000</f>
        <v>98011.789480000007</v>
      </c>
      <c r="O55" s="67">
        <f>'в рублях'!O55/1000</f>
        <v>0</v>
      </c>
      <c r="P55" s="97">
        <f>'в рублях'!P55</f>
        <v>0.82986661351155755</v>
      </c>
    </row>
    <row r="56" spans="1:16" ht="16.5" customHeight="1" x14ac:dyDescent="0.25">
      <c r="A56" s="14"/>
      <c r="B56" s="28"/>
      <c r="C56" s="27">
        <v>1006</v>
      </c>
      <c r="D56" s="35" t="s">
        <v>11</v>
      </c>
      <c r="E56" s="34">
        <v>10</v>
      </c>
      <c r="F56" s="33">
        <v>6</v>
      </c>
      <c r="G56" s="67">
        <f>'в рублях'!$G56/1000</f>
        <v>143678.92550000001</v>
      </c>
      <c r="H56" s="67">
        <f>'в рублях'!H56/1000</f>
        <v>162473.2696</v>
      </c>
      <c r="I56" s="67">
        <f>'в рублях'!I56/1000</f>
        <v>121203.11586000001</v>
      </c>
      <c r="J56" s="100">
        <f>'в рублях'!J56</f>
        <v>0.84356919734898772</v>
      </c>
      <c r="K56" s="100">
        <f>'в рублях'!K56</f>
        <v>0.74598803949963721</v>
      </c>
      <c r="L56" s="67">
        <f>'в рублях'!L56/1000</f>
        <v>121203.11586000001</v>
      </c>
      <c r="M56" s="100">
        <f>'в рублях'!M56</f>
        <v>1</v>
      </c>
      <c r="N56" s="67">
        <f>'в рублях'!N56/1000</f>
        <v>121203.11586000001</v>
      </c>
      <c r="O56" s="67">
        <f>'в рублях'!O56/1000</f>
        <v>0</v>
      </c>
      <c r="P56" s="97">
        <f>'в рублях'!P56</f>
        <v>1</v>
      </c>
    </row>
    <row r="57" spans="1:16" ht="38.450000000000003" customHeight="1" x14ac:dyDescent="0.25">
      <c r="A57" s="14"/>
      <c r="B57" s="28">
        <v>1100</v>
      </c>
      <c r="C57" s="27">
        <v>1105</v>
      </c>
      <c r="D57" s="30" t="s">
        <v>10</v>
      </c>
      <c r="E57" s="29">
        <v>11</v>
      </c>
      <c r="F57" s="29" t="s">
        <v>3</v>
      </c>
      <c r="G57" s="65">
        <f>'в рублях'!$G57/1000</f>
        <v>273190.00409000006</v>
      </c>
      <c r="H57" s="65">
        <f>'в рублях'!H57/1000</f>
        <v>355159.49646999995</v>
      </c>
      <c r="I57" s="65">
        <f>'в рублях'!I57/1000</f>
        <v>361261.99831</v>
      </c>
      <c r="J57" s="98">
        <f>'в рублях'!J57</f>
        <v>1.3223836630237227</v>
      </c>
      <c r="K57" s="98">
        <f>'в рублях'!K57</f>
        <v>1.0171824262075322</v>
      </c>
      <c r="L57" s="65">
        <f>'в рублях'!L57/1000</f>
        <v>369255.36673000001</v>
      </c>
      <c r="M57" s="98">
        <f>'в рублях'!M57</f>
        <v>1.0221262365191837</v>
      </c>
      <c r="N57" s="65">
        <f>'в рублях'!N57/1000</f>
        <v>372569.36672999995</v>
      </c>
      <c r="O57" s="65">
        <f>'в рублях'!O57/1000</f>
        <v>0</v>
      </c>
      <c r="P57" s="99">
        <f>'в рублях'!P57</f>
        <v>1.0089748187801511</v>
      </c>
    </row>
    <row r="58" spans="1:16" ht="23.45" customHeight="1" x14ac:dyDescent="0.25">
      <c r="A58" s="14"/>
      <c r="B58" s="28"/>
      <c r="C58" s="27">
        <v>1101</v>
      </c>
      <c r="D58" s="26" t="s">
        <v>9</v>
      </c>
      <c r="E58" s="25">
        <v>11</v>
      </c>
      <c r="F58" s="24">
        <v>1</v>
      </c>
      <c r="G58" s="67">
        <f>'в рублях'!$G58/1000</f>
        <v>246336.28302</v>
      </c>
      <c r="H58" s="67">
        <f>'в рублях'!H58/1000</f>
        <v>324835.13913999998</v>
      </c>
      <c r="I58" s="67">
        <f>'в рублях'!I58/1000</f>
        <v>342975.96218999999</v>
      </c>
      <c r="J58" s="100">
        <f>'в рублях'!J58</f>
        <v>1.3923079376908265</v>
      </c>
      <c r="K58" s="100">
        <f>'в рублях'!K58</f>
        <v>1.0558462458773019</v>
      </c>
      <c r="L58" s="67">
        <f>'в рублях'!L58/1000</f>
        <v>350959.33061</v>
      </c>
      <c r="M58" s="100">
        <f>'в рублях'!M58</f>
        <v>1.0232767578492203</v>
      </c>
      <c r="N58" s="67">
        <f>'в рублях'!N58/1000</f>
        <v>354502.59376999998</v>
      </c>
      <c r="O58" s="67">
        <f>'в рублях'!O58/1000</f>
        <v>0</v>
      </c>
      <c r="P58" s="97">
        <f>'в рублях'!P58</f>
        <v>1.0100959366255955</v>
      </c>
    </row>
    <row r="59" spans="1:16" ht="23.45" customHeight="1" x14ac:dyDescent="0.25">
      <c r="A59" s="14"/>
      <c r="B59" s="28"/>
      <c r="C59" s="27"/>
      <c r="D59" s="89" t="s">
        <v>70</v>
      </c>
      <c r="E59" s="16">
        <v>11</v>
      </c>
      <c r="F59" s="16">
        <v>2</v>
      </c>
      <c r="G59" s="67">
        <f>'в рублях'!$G59/1000</f>
        <v>0</v>
      </c>
      <c r="H59" s="67">
        <f>'в рублях'!H59/1000</f>
        <v>1507.4834900000001</v>
      </c>
      <c r="I59" s="67">
        <f>'в рублях'!I59/1000</f>
        <v>0</v>
      </c>
      <c r="J59" s="100">
        <f>'в рублях'!J59</f>
        <v>0</v>
      </c>
      <c r="K59" s="100">
        <f>'в рублях'!K59</f>
        <v>0</v>
      </c>
      <c r="L59" s="67">
        <f>'в рублях'!L59/1000</f>
        <v>0</v>
      </c>
      <c r="M59" s="100">
        <f>'в рублях'!M59</f>
        <v>0</v>
      </c>
      <c r="N59" s="67">
        <f>'в рублях'!N59/1000</f>
        <v>0</v>
      </c>
      <c r="O59" s="67">
        <f>'в рублях'!O59/1000</f>
        <v>0</v>
      </c>
      <c r="P59" s="97">
        <f>'в рублях'!P59</f>
        <v>0</v>
      </c>
    </row>
    <row r="60" spans="1:16" ht="23.45" customHeight="1" x14ac:dyDescent="0.25">
      <c r="A60" s="14"/>
      <c r="B60" s="28"/>
      <c r="C60" s="27"/>
      <c r="D60" s="89" t="s">
        <v>71</v>
      </c>
      <c r="E60" s="16">
        <v>11</v>
      </c>
      <c r="F60" s="16">
        <v>3</v>
      </c>
      <c r="G60" s="67">
        <f>'в рублях'!$G60/1000</f>
        <v>307.36841999999996</v>
      </c>
      <c r="H60" s="67">
        <f>'в рублях'!H60/1000</f>
        <v>583.08420999999998</v>
      </c>
      <c r="I60" s="67">
        <f>'в рублях'!I60/1000</f>
        <v>219.26316</v>
      </c>
      <c r="J60" s="100">
        <f>'в рублях'!J60</f>
        <v>0.71335617367587734</v>
      </c>
      <c r="K60" s="100">
        <f>'в рублях'!K60</f>
        <v>0.37604029784994525</v>
      </c>
      <c r="L60" s="67">
        <f>'в рублях'!L60/1000</f>
        <v>229.26316</v>
      </c>
      <c r="M60" s="100">
        <f>'в рублях'!M60</f>
        <v>1.0456072967296466</v>
      </c>
      <c r="N60" s="67">
        <f>'в рублях'!N60/1000</f>
        <v>0</v>
      </c>
      <c r="O60" s="67">
        <f>'в рублях'!O60/1000</f>
        <v>0</v>
      </c>
      <c r="P60" s="97">
        <f>'в рублях'!P60</f>
        <v>0</v>
      </c>
    </row>
    <row r="61" spans="1:16" ht="36.6" customHeight="1" x14ac:dyDescent="0.25">
      <c r="A61" s="14"/>
      <c r="B61" s="28"/>
      <c r="C61" s="27">
        <v>1105</v>
      </c>
      <c r="D61" s="35" t="s">
        <v>8</v>
      </c>
      <c r="E61" s="34">
        <v>11</v>
      </c>
      <c r="F61" s="33">
        <v>5</v>
      </c>
      <c r="G61" s="67">
        <f>'в рублях'!$G61/1000</f>
        <v>26546.352649999997</v>
      </c>
      <c r="H61" s="67">
        <f>'в рублях'!H61/1000</f>
        <v>28233.789629999999</v>
      </c>
      <c r="I61" s="67">
        <f>'в рублях'!I61/1000</f>
        <v>18066.772960000002</v>
      </c>
      <c r="J61" s="100">
        <f>'в рублях'!J61</f>
        <v>0.68057458582733033</v>
      </c>
      <c r="K61" s="100">
        <f>'в рублях'!K61</f>
        <v>0.63989897200349732</v>
      </c>
      <c r="L61" s="67">
        <f>'в рублях'!L61/1000</f>
        <v>18066.772960000002</v>
      </c>
      <c r="M61" s="100">
        <f>'в рублях'!M61</f>
        <v>1</v>
      </c>
      <c r="N61" s="67">
        <f>'в рублях'!N61/1000</f>
        <v>18066.772960000002</v>
      </c>
      <c r="O61" s="67">
        <f>'в рублях'!O61/1000</f>
        <v>0</v>
      </c>
      <c r="P61" s="97">
        <f>'в рублях'!P61</f>
        <v>1</v>
      </c>
    </row>
    <row r="62" spans="1:16" ht="33.6" customHeight="1" x14ac:dyDescent="0.25">
      <c r="A62" s="14"/>
      <c r="B62" s="28">
        <v>1200</v>
      </c>
      <c r="C62" s="27">
        <v>1204</v>
      </c>
      <c r="D62" s="30" t="s">
        <v>7</v>
      </c>
      <c r="E62" s="29">
        <v>12</v>
      </c>
      <c r="F62" s="29" t="s">
        <v>3</v>
      </c>
      <c r="G62" s="65">
        <f>'в рублях'!$G62/1000</f>
        <v>80019.52515999999</v>
      </c>
      <c r="H62" s="65">
        <f>'в рублях'!H62/1000</f>
        <v>140035.52695999999</v>
      </c>
      <c r="I62" s="65">
        <f>'в рублях'!I62/1000</f>
        <v>108689.54243</v>
      </c>
      <c r="J62" s="98">
        <f>'в рублях'!J62</f>
        <v>1.358287770549425</v>
      </c>
      <c r="K62" s="98">
        <f>'в рублях'!K62</f>
        <v>0.77615691381692231</v>
      </c>
      <c r="L62" s="65">
        <f>'в рублях'!L62/1000</f>
        <v>93821.049900000013</v>
      </c>
      <c r="M62" s="98">
        <f>'в рублях'!M62</f>
        <v>0.86320217936720223</v>
      </c>
      <c r="N62" s="65">
        <f>'в рублях'!N62/1000</f>
        <v>93821.049900000013</v>
      </c>
      <c r="O62" s="65">
        <f>'в рублях'!O62/1000</f>
        <v>0</v>
      </c>
      <c r="P62" s="99">
        <f>'в рублях'!P62</f>
        <v>1</v>
      </c>
    </row>
    <row r="63" spans="1:16" ht="19.149999999999999" customHeight="1" x14ac:dyDescent="0.25">
      <c r="A63" s="14"/>
      <c r="B63" s="28"/>
      <c r="C63" s="27">
        <v>1202</v>
      </c>
      <c r="D63" s="26" t="s">
        <v>6</v>
      </c>
      <c r="E63" s="25">
        <v>12</v>
      </c>
      <c r="F63" s="24">
        <v>2</v>
      </c>
      <c r="G63" s="67">
        <f>'в рублях'!$G63/1000</f>
        <v>72346.874409999989</v>
      </c>
      <c r="H63" s="67">
        <f>'в рублях'!H63/1000</f>
        <v>132867.52695999999</v>
      </c>
      <c r="I63" s="67">
        <f>'в рублях'!I63/1000</f>
        <v>103839.54243</v>
      </c>
      <c r="J63" s="100">
        <f>'в рублях'!J63</f>
        <v>1.4353010171735492</v>
      </c>
      <c r="K63" s="100">
        <f>'в рублях'!K63</f>
        <v>0.78152686970128593</v>
      </c>
      <c r="L63" s="67">
        <f>'в рублях'!L63/1000</f>
        <v>88971.049900000013</v>
      </c>
      <c r="M63" s="100">
        <f>'в рублях'!M63</f>
        <v>0.85681280770258494</v>
      </c>
      <c r="N63" s="67">
        <f>'в рублях'!N63/1000</f>
        <v>88971.049900000013</v>
      </c>
      <c r="O63" s="67">
        <f>'в рублях'!O63/1000</f>
        <v>0</v>
      </c>
      <c r="P63" s="97">
        <f>'в рублях'!P63</f>
        <v>1</v>
      </c>
    </row>
    <row r="64" spans="1:16" ht="34.9" customHeight="1" x14ac:dyDescent="0.25">
      <c r="A64" s="14"/>
      <c r="B64" s="28"/>
      <c r="C64" s="27">
        <v>1204</v>
      </c>
      <c r="D64" s="35" t="s">
        <v>5</v>
      </c>
      <c r="E64" s="34">
        <v>12</v>
      </c>
      <c r="F64" s="33">
        <v>4</v>
      </c>
      <c r="G64" s="67">
        <f>'в рублях'!$G64/1000</f>
        <v>7672.6507499999998</v>
      </c>
      <c r="H64" s="67">
        <f>'в рублях'!H64/1000</f>
        <v>7168</v>
      </c>
      <c r="I64" s="67">
        <f>'в рублях'!I64/1000</f>
        <v>4850</v>
      </c>
      <c r="J64" s="100">
        <f>'в рублях'!J64</f>
        <v>0.63211530904101165</v>
      </c>
      <c r="K64" s="100">
        <f>'в рублях'!K64</f>
        <v>0.6766183035714286</v>
      </c>
      <c r="L64" s="67">
        <f>'в рублях'!L64/1000</f>
        <v>4850</v>
      </c>
      <c r="M64" s="100">
        <f>'в рублях'!M64</f>
        <v>1</v>
      </c>
      <c r="N64" s="67">
        <f>'в рублях'!N64/1000</f>
        <v>4850</v>
      </c>
      <c r="O64" s="67">
        <f>'в рублях'!O64/1000</f>
        <v>0</v>
      </c>
      <c r="P64" s="97">
        <f>'в рублях'!P64</f>
        <v>1</v>
      </c>
    </row>
    <row r="65" spans="1:16" ht="39" customHeight="1" x14ac:dyDescent="0.25">
      <c r="A65" s="14"/>
      <c r="B65" s="28">
        <v>1300</v>
      </c>
      <c r="C65" s="27">
        <v>1301</v>
      </c>
      <c r="D65" s="30" t="s">
        <v>4</v>
      </c>
      <c r="E65" s="29">
        <v>13</v>
      </c>
      <c r="F65" s="29" t="s">
        <v>3</v>
      </c>
      <c r="G65" s="65">
        <f>'в рублях'!$G65/1000</f>
        <v>1417.63699</v>
      </c>
      <c r="H65" s="65">
        <f>'в рублях'!H65/1000</f>
        <v>2000</v>
      </c>
      <c r="I65" s="65">
        <f>'в рублях'!I65/1000</f>
        <v>5000</v>
      </c>
      <c r="J65" s="98">
        <f>'в рублях'!J65</f>
        <v>3.5269960048093836</v>
      </c>
      <c r="K65" s="98">
        <f>'в рублях'!K65</f>
        <v>2.5</v>
      </c>
      <c r="L65" s="65">
        <f>'в рублях'!L65/1000</f>
        <v>5000</v>
      </c>
      <c r="M65" s="98">
        <f>'в рублях'!M65</f>
        <v>1</v>
      </c>
      <c r="N65" s="65">
        <f>'в рублях'!N65/1000</f>
        <v>5000</v>
      </c>
      <c r="O65" s="65">
        <f>'в рублях'!O65/1000</f>
        <v>0</v>
      </c>
      <c r="P65" s="99">
        <f>'в рублях'!P65</f>
        <v>1</v>
      </c>
    </row>
    <row r="66" spans="1:16" ht="44.45" customHeight="1" thickBot="1" x14ac:dyDescent="0.3">
      <c r="A66" s="14"/>
      <c r="B66" s="28"/>
      <c r="C66" s="27">
        <v>1301</v>
      </c>
      <c r="D66" s="26" t="s">
        <v>2</v>
      </c>
      <c r="E66" s="25">
        <v>13</v>
      </c>
      <c r="F66" s="24">
        <v>1</v>
      </c>
      <c r="G66" s="67">
        <f>'в рублях'!$G66/1000</f>
        <v>1417.63699</v>
      </c>
      <c r="H66" s="67">
        <f>'в рублях'!H66/1000</f>
        <v>2000</v>
      </c>
      <c r="I66" s="67">
        <f>'в рублях'!I66/1000</f>
        <v>5000</v>
      </c>
      <c r="J66" s="100">
        <f>'в рублях'!J66</f>
        <v>3.5269960048093836</v>
      </c>
      <c r="K66" s="100">
        <f>'в рублях'!K66</f>
        <v>2.5</v>
      </c>
      <c r="L66" s="67">
        <f>'в рублях'!L66/1000</f>
        <v>5000</v>
      </c>
      <c r="M66" s="100">
        <f>'в рублях'!M66</f>
        <v>1</v>
      </c>
      <c r="N66" s="67">
        <f>'в рублях'!N66/1000</f>
        <v>5000</v>
      </c>
      <c r="O66" s="67">
        <f>'в рублях'!O66/1000</f>
        <v>0</v>
      </c>
      <c r="P66" s="97">
        <f>'в рублях'!P66</f>
        <v>1</v>
      </c>
    </row>
    <row r="67" spans="1:16" ht="409.6" hidden="1" customHeight="1" x14ac:dyDescent="0.25">
      <c r="A67" s="20"/>
      <c r="B67" s="19"/>
      <c r="C67" s="18">
        <v>1301</v>
      </c>
      <c r="D67" s="17" t="s">
        <v>1</v>
      </c>
      <c r="E67" s="16">
        <v>0</v>
      </c>
      <c r="F67" s="16">
        <v>0</v>
      </c>
      <c r="G67" s="65">
        <f>'в рублях'!$G67/1000</f>
        <v>0</v>
      </c>
      <c r="H67" s="65">
        <f>'в рублях'!H67/1000</f>
        <v>0</v>
      </c>
      <c r="I67" s="65">
        <f>'в рублях'!I67/1000</f>
        <v>6978213.7000000002</v>
      </c>
      <c r="J67" s="98" t="e">
        <f>'в рублях'!J67</f>
        <v>#DIV/0!</v>
      </c>
      <c r="K67" s="98" t="e">
        <f>'в рублях'!K67</f>
        <v>#DIV/0!</v>
      </c>
      <c r="L67" s="65">
        <f>'в рублях'!L67/1000</f>
        <v>7034414</v>
      </c>
      <c r="M67" s="98">
        <f>'в рублях'!M67</f>
        <v>1.0080536799840338</v>
      </c>
      <c r="N67" s="65">
        <f>'в рублях'!N67/1000</f>
        <v>6983014.7000000002</v>
      </c>
      <c r="O67" s="65">
        <f>'в рублях'!O67/1000</f>
        <v>0</v>
      </c>
      <c r="P67" s="99">
        <f>'в рублях'!P67</f>
        <v>0.99269316534397889</v>
      </c>
    </row>
    <row r="68" spans="1:16" ht="17.25" customHeight="1" x14ac:dyDescent="0.25">
      <c r="A68" s="14"/>
      <c r="B68" s="13"/>
      <c r="C68" s="13"/>
      <c r="D68" s="12" t="s">
        <v>0</v>
      </c>
      <c r="E68" s="11"/>
      <c r="F68" s="10"/>
      <c r="G68" s="65">
        <f>'в рублях'!$G68/1000</f>
        <v>11040784.031049998</v>
      </c>
      <c r="H68" s="65">
        <f>'в рублях'!H68/1000</f>
        <v>12079315.703700002</v>
      </c>
      <c r="I68" s="65">
        <f>'в рублях'!I68/1000</f>
        <v>12463724.9</v>
      </c>
      <c r="J68" s="98">
        <f>'в рублях'!J68</f>
        <v>1.1288804187228247</v>
      </c>
      <c r="K68" s="98">
        <f>'в рублях'!K68</f>
        <v>1.0318237560578245</v>
      </c>
      <c r="L68" s="65">
        <f>'в рублях'!L68/1000</f>
        <v>12961550.200000003</v>
      </c>
      <c r="M68" s="98">
        <f>'в рублях'!M68</f>
        <v>1.0399419358172775</v>
      </c>
      <c r="N68" s="65">
        <f>'в рублях'!N68/1000</f>
        <v>10972713.9</v>
      </c>
      <c r="O68" s="65">
        <f>'в рублях'!O68/1000</f>
        <v>0</v>
      </c>
      <c r="P68" s="99">
        <f>'в рублях'!P68</f>
        <v>0.84655876270108465</v>
      </c>
    </row>
    <row r="69" spans="1:16" ht="16.5" customHeight="1" x14ac:dyDescent="0.3">
      <c r="A69" s="2"/>
      <c r="B69" s="2"/>
      <c r="C69" s="2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2"/>
      <c r="P69" s="7"/>
    </row>
    <row r="70" spans="1:16" ht="16.5" customHeight="1" x14ac:dyDescent="0.3">
      <c r="A70" s="2"/>
      <c r="B70" s="2"/>
      <c r="C70" s="2"/>
      <c r="D70" s="8"/>
      <c r="E70" s="7"/>
      <c r="F70" s="7"/>
      <c r="G70" s="7"/>
      <c r="H70" s="7"/>
      <c r="I70" s="83"/>
      <c r="J70" s="83"/>
      <c r="K70" s="83"/>
      <c r="L70" s="6"/>
      <c r="M70" s="6"/>
      <c r="N70" s="6"/>
      <c r="O70" s="2"/>
      <c r="P70" s="6"/>
    </row>
    <row r="71" spans="1:16" ht="17.25" customHeight="1" x14ac:dyDescent="0.3">
      <c r="A71" s="2"/>
      <c r="B71" s="2"/>
      <c r="C71" s="2"/>
      <c r="D71" s="5"/>
      <c r="E71" s="4"/>
      <c r="F71" s="4"/>
      <c r="G71" s="4"/>
      <c r="H71" s="4"/>
      <c r="I71" s="4"/>
      <c r="J71" s="4"/>
      <c r="K71" s="4"/>
      <c r="L71" s="3"/>
      <c r="M71" s="3"/>
      <c r="N71" s="3"/>
      <c r="O71" s="2"/>
      <c r="P71" s="3"/>
    </row>
  </sheetData>
  <mergeCells count="11">
    <mergeCell ref="N8:P9"/>
    <mergeCell ref="L3:N3"/>
    <mergeCell ref="D4:P4"/>
    <mergeCell ref="D6:N6"/>
    <mergeCell ref="D8:D10"/>
    <mergeCell ref="E8:E10"/>
    <mergeCell ref="F8:F10"/>
    <mergeCell ref="G8:G10"/>
    <mergeCell ref="H8:H10"/>
    <mergeCell ref="I8:K9"/>
    <mergeCell ref="L8:M9"/>
  </mergeCells>
  <pageMargins left="0.59055118110236204" right="0.59055118110236204" top="0.17" bottom="0.17" header="0.17" footer="0.17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opLeftCell="D1" zoomScale="79" zoomScaleNormal="79" workbookViewId="0">
      <selection activeCell="L17" sqref="L17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21.42578125" style="1" customWidth="1"/>
    <col min="8" max="8" width="21.28515625" style="1" customWidth="1"/>
    <col min="9" max="11" width="21.140625" style="1" customWidth="1"/>
    <col min="12" max="13" width="20.7109375" style="1" customWidth="1"/>
    <col min="14" max="14" width="21" style="1" customWidth="1"/>
    <col min="15" max="15" width="0" style="1" hidden="1" customWidth="1"/>
    <col min="16" max="16" width="20.7109375" style="1" customWidth="1"/>
    <col min="17" max="259" width="9.140625" style="1" customWidth="1"/>
    <col min="260" max="16384" width="9.140625" style="1"/>
  </cols>
  <sheetData>
    <row r="1" spans="1:16" ht="16.5" customHeight="1" x14ac:dyDescent="0.3">
      <c r="A1" s="57"/>
      <c r="B1" s="57"/>
      <c r="C1" s="57"/>
      <c r="D1" s="56"/>
      <c r="E1" s="56"/>
      <c r="F1" s="55"/>
      <c r="G1" s="55"/>
      <c r="H1" s="55"/>
      <c r="I1" s="55"/>
      <c r="J1" s="55"/>
      <c r="K1" s="55"/>
      <c r="L1" s="7"/>
      <c r="M1" s="7"/>
      <c r="N1" s="54"/>
      <c r="O1" s="2"/>
      <c r="P1" s="7"/>
    </row>
    <row r="2" spans="1:16" ht="19.5" customHeight="1" x14ac:dyDescent="0.25">
      <c r="A2" s="50"/>
      <c r="B2" s="50"/>
      <c r="C2" s="50"/>
      <c r="D2" s="48"/>
      <c r="E2" s="48"/>
      <c r="F2" s="2"/>
      <c r="G2" s="2"/>
      <c r="H2" s="2"/>
      <c r="I2" s="2"/>
      <c r="J2" s="2"/>
      <c r="K2" s="2"/>
      <c r="L2" s="53"/>
      <c r="M2" s="53"/>
      <c r="N2" s="78" t="s">
        <v>67</v>
      </c>
      <c r="O2" s="2"/>
      <c r="P2" s="53"/>
    </row>
    <row r="3" spans="1:16" ht="18.600000000000001" customHeight="1" x14ac:dyDescent="0.25">
      <c r="A3" s="50"/>
      <c r="B3" s="50"/>
      <c r="C3" s="50"/>
      <c r="D3" s="48"/>
      <c r="E3" s="52"/>
      <c r="F3" s="2"/>
      <c r="G3" s="2"/>
      <c r="H3" s="2"/>
      <c r="I3" s="2"/>
      <c r="J3" s="2"/>
      <c r="K3" s="2"/>
      <c r="L3" s="103" t="s">
        <v>62</v>
      </c>
      <c r="M3" s="103"/>
      <c r="N3" s="103"/>
      <c r="O3" s="2"/>
    </row>
    <row r="4" spans="1:16" ht="42" customHeight="1" x14ac:dyDescent="0.25">
      <c r="A4" s="50"/>
      <c r="B4" s="50"/>
      <c r="C4" s="50"/>
      <c r="D4" s="104" t="s">
        <v>73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P4" s="105"/>
    </row>
    <row r="5" spans="1:16" ht="13.9" hidden="1" customHeight="1" x14ac:dyDescent="0.25">
      <c r="A5" s="50"/>
      <c r="B5" s="50"/>
      <c r="C5" s="50"/>
      <c r="D5" s="73"/>
      <c r="E5" s="73"/>
      <c r="F5" s="74"/>
      <c r="G5" s="74"/>
      <c r="H5" s="74"/>
      <c r="I5" s="74"/>
      <c r="J5" s="74"/>
      <c r="K5" s="74"/>
      <c r="L5" s="75"/>
      <c r="M5" s="75"/>
      <c r="N5" s="72"/>
      <c r="O5" s="2"/>
      <c r="P5" s="75"/>
    </row>
    <row r="6" spans="1:16" ht="7.9" hidden="1" customHeight="1" x14ac:dyDescent="0.25">
      <c r="A6" s="50"/>
      <c r="B6" s="50"/>
      <c r="C6" s="50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2"/>
    </row>
    <row r="7" spans="1:16" ht="17.25" customHeight="1" thickBot="1" x14ac:dyDescent="0.3">
      <c r="A7" s="50"/>
      <c r="B7" s="51"/>
      <c r="C7" s="51"/>
      <c r="D7" s="50"/>
      <c r="E7" s="50"/>
      <c r="F7" s="49"/>
      <c r="G7" s="49"/>
      <c r="H7" s="49"/>
      <c r="I7" s="49"/>
      <c r="J7" s="49"/>
      <c r="K7" s="49"/>
      <c r="L7" s="48"/>
      <c r="M7" s="48"/>
      <c r="N7" s="77" t="s">
        <v>63</v>
      </c>
      <c r="O7" s="2"/>
      <c r="P7" s="48"/>
    </row>
    <row r="8" spans="1:16" ht="22.15" customHeight="1" x14ac:dyDescent="0.25">
      <c r="A8" s="20"/>
      <c r="B8" s="47" t="s">
        <v>58</v>
      </c>
      <c r="C8" s="46" t="s">
        <v>57</v>
      </c>
      <c r="D8" s="107" t="s">
        <v>56</v>
      </c>
      <c r="E8" s="107" t="s">
        <v>61</v>
      </c>
      <c r="F8" s="107" t="s">
        <v>60</v>
      </c>
      <c r="G8" s="107" t="s">
        <v>74</v>
      </c>
      <c r="H8" s="107" t="s">
        <v>75</v>
      </c>
      <c r="I8" s="112" t="s">
        <v>76</v>
      </c>
      <c r="J8" s="113"/>
      <c r="K8" s="114"/>
      <c r="L8" s="101" t="s">
        <v>77</v>
      </c>
      <c r="M8" s="118"/>
      <c r="N8" s="101" t="s">
        <v>78</v>
      </c>
      <c r="O8" s="102"/>
      <c r="P8" s="102"/>
    </row>
    <row r="9" spans="1:16" ht="35.450000000000003" customHeight="1" x14ac:dyDescent="0.25">
      <c r="A9" s="20"/>
      <c r="B9" s="45"/>
      <c r="C9" s="58"/>
      <c r="D9" s="108"/>
      <c r="E9" s="110"/>
      <c r="F9" s="110"/>
      <c r="G9" s="108"/>
      <c r="H9" s="108"/>
      <c r="I9" s="115"/>
      <c r="J9" s="116"/>
      <c r="K9" s="117"/>
      <c r="L9" s="101"/>
      <c r="M9" s="118"/>
      <c r="N9" s="101"/>
      <c r="O9" s="102"/>
      <c r="P9" s="102"/>
    </row>
    <row r="10" spans="1:16" ht="35.450000000000003" customHeight="1" x14ac:dyDescent="0.25">
      <c r="A10" s="20"/>
      <c r="B10" s="45"/>
      <c r="C10" s="91"/>
      <c r="D10" s="109"/>
      <c r="E10" s="111"/>
      <c r="F10" s="111"/>
      <c r="G10" s="109"/>
      <c r="H10" s="109"/>
      <c r="I10" s="93" t="s">
        <v>79</v>
      </c>
      <c r="J10" s="93" t="s">
        <v>80</v>
      </c>
      <c r="K10" s="93" t="s">
        <v>81</v>
      </c>
      <c r="L10" s="94" t="s">
        <v>79</v>
      </c>
      <c r="M10" s="94" t="s">
        <v>82</v>
      </c>
      <c r="N10" s="94" t="s">
        <v>79</v>
      </c>
      <c r="O10" s="95"/>
      <c r="P10" s="94" t="s">
        <v>83</v>
      </c>
    </row>
    <row r="11" spans="1:16" ht="16.5" customHeight="1" x14ac:dyDescent="0.25">
      <c r="A11" s="20"/>
      <c r="B11" s="45"/>
      <c r="C11" s="44"/>
      <c r="D11" s="90">
        <v>1</v>
      </c>
      <c r="E11" s="90">
        <v>2</v>
      </c>
      <c r="F11" s="90">
        <v>3</v>
      </c>
      <c r="G11" s="90">
        <v>4</v>
      </c>
      <c r="H11" s="90">
        <v>5</v>
      </c>
      <c r="I11" s="90">
        <v>6</v>
      </c>
      <c r="J11" s="92">
        <v>7</v>
      </c>
      <c r="K11" s="92">
        <v>8</v>
      </c>
      <c r="L11" s="93">
        <v>9</v>
      </c>
      <c r="M11" s="93">
        <v>10</v>
      </c>
      <c r="N11" s="93">
        <v>11</v>
      </c>
      <c r="O11" s="2"/>
      <c r="P11" s="93">
        <v>12</v>
      </c>
    </row>
    <row r="12" spans="1:16" ht="25.15" customHeight="1" x14ac:dyDescent="0.25">
      <c r="A12" s="14"/>
      <c r="B12" s="28">
        <v>100</v>
      </c>
      <c r="C12" s="27">
        <v>113</v>
      </c>
      <c r="D12" s="30" t="s">
        <v>53</v>
      </c>
      <c r="E12" s="29">
        <v>1</v>
      </c>
      <c r="F12" s="29" t="s">
        <v>3</v>
      </c>
      <c r="G12" s="65">
        <f>G13+G14+G15+G16+G17+G18+G19+G20</f>
        <v>941564396.14999998</v>
      </c>
      <c r="H12" s="65">
        <f>H13+H14+H15+H16+H17+H18+H19+H20</f>
        <v>877511079.70000005</v>
      </c>
      <c r="I12" s="64">
        <f>I13+I14+I15+I16+I17+I18+I19+I20</f>
        <v>1184420039.1300001</v>
      </c>
      <c r="J12" s="96">
        <f>I12/G12</f>
        <v>1.2579278103261149</v>
      </c>
      <c r="K12" s="96">
        <f>I12/H12</f>
        <v>1.3497493838310564</v>
      </c>
      <c r="L12" s="64">
        <f t="shared" ref="L12:N12" si="0">L13+L14+L15+L16+L17+L18+L19+L20</f>
        <v>1245324188.1300001</v>
      </c>
      <c r="M12" s="96">
        <f>L12/I12</f>
        <v>1.0514210727511299</v>
      </c>
      <c r="N12" s="64">
        <f t="shared" si="0"/>
        <v>1390243027.1300001</v>
      </c>
      <c r="O12" s="21"/>
      <c r="P12" s="96">
        <f>N12/L12</f>
        <v>1.1163703719732712</v>
      </c>
    </row>
    <row r="13" spans="1:16" ht="79.150000000000006" customHeight="1" x14ac:dyDescent="0.25">
      <c r="A13" s="14"/>
      <c r="B13" s="28"/>
      <c r="C13" s="27">
        <v>102</v>
      </c>
      <c r="D13" s="26" t="s">
        <v>52</v>
      </c>
      <c r="E13" s="25">
        <v>1</v>
      </c>
      <c r="F13" s="24">
        <v>2</v>
      </c>
      <c r="G13" s="66">
        <v>9279476.3800000008</v>
      </c>
      <c r="H13" s="66">
        <v>5993861</v>
      </c>
      <c r="I13" s="59">
        <v>6279952</v>
      </c>
      <c r="J13" s="97">
        <f t="shared" ref="J13:J68" si="1">I13/G13</f>
        <v>0.67675715124779479</v>
      </c>
      <c r="K13" s="97">
        <f t="shared" ref="K13:K68" si="2">I13/H13</f>
        <v>1.0477306697636131</v>
      </c>
      <c r="L13" s="23">
        <v>6279952</v>
      </c>
      <c r="M13" s="97">
        <f t="shared" ref="M13:M68" si="3">L13/I13</f>
        <v>1</v>
      </c>
      <c r="N13" s="22">
        <v>6279952</v>
      </c>
      <c r="O13" s="21"/>
      <c r="P13" s="97">
        <f t="shared" ref="P13:P68" si="4">N13/L13</f>
        <v>1</v>
      </c>
    </row>
    <row r="14" spans="1:16" ht="88.15" customHeight="1" x14ac:dyDescent="0.25">
      <c r="A14" s="14"/>
      <c r="B14" s="28"/>
      <c r="C14" s="27">
        <v>103</v>
      </c>
      <c r="D14" s="38" t="s">
        <v>51</v>
      </c>
      <c r="E14" s="16">
        <v>1</v>
      </c>
      <c r="F14" s="37">
        <v>3</v>
      </c>
      <c r="G14" s="67">
        <v>29683561.440000001</v>
      </c>
      <c r="H14" s="67">
        <v>29492576</v>
      </c>
      <c r="I14" s="60">
        <v>30681864</v>
      </c>
      <c r="J14" s="97">
        <f t="shared" si="1"/>
        <v>1.0336314953991586</v>
      </c>
      <c r="K14" s="97">
        <f t="shared" si="2"/>
        <v>1.0403249956870502</v>
      </c>
      <c r="L14" s="9">
        <v>30652739</v>
      </c>
      <c r="M14" s="97">
        <f t="shared" si="3"/>
        <v>0.99905074215829914</v>
      </c>
      <c r="N14" s="36">
        <v>30652739</v>
      </c>
      <c r="O14" s="21"/>
      <c r="P14" s="97">
        <f t="shared" si="4"/>
        <v>1</v>
      </c>
    </row>
    <row r="15" spans="1:16" ht="108" customHeight="1" x14ac:dyDescent="0.25">
      <c r="A15" s="14"/>
      <c r="B15" s="28"/>
      <c r="C15" s="27">
        <v>104</v>
      </c>
      <c r="D15" s="38" t="s">
        <v>50</v>
      </c>
      <c r="E15" s="16">
        <v>1</v>
      </c>
      <c r="F15" s="37">
        <v>4</v>
      </c>
      <c r="G15" s="67">
        <v>270226284.75999999</v>
      </c>
      <c r="H15" s="67">
        <v>253457090.13</v>
      </c>
      <c r="I15" s="60">
        <v>292471893</v>
      </c>
      <c r="J15" s="97">
        <f t="shared" si="1"/>
        <v>1.082322148120259</v>
      </c>
      <c r="K15" s="97">
        <f t="shared" si="2"/>
        <v>1.1539306035983805</v>
      </c>
      <c r="L15" s="9">
        <v>292471893</v>
      </c>
      <c r="M15" s="97">
        <f t="shared" si="3"/>
        <v>1</v>
      </c>
      <c r="N15" s="36">
        <v>292471893</v>
      </c>
      <c r="O15" s="21"/>
      <c r="P15" s="97">
        <f t="shared" si="4"/>
        <v>1</v>
      </c>
    </row>
    <row r="16" spans="1:16" ht="22.15" customHeight="1" x14ac:dyDescent="0.25">
      <c r="A16" s="14"/>
      <c r="B16" s="28"/>
      <c r="C16" s="27">
        <v>105</v>
      </c>
      <c r="D16" s="38" t="s">
        <v>49</v>
      </c>
      <c r="E16" s="16">
        <v>1</v>
      </c>
      <c r="F16" s="37">
        <v>5</v>
      </c>
      <c r="G16" s="67">
        <v>18900</v>
      </c>
      <c r="H16" s="67">
        <v>8100</v>
      </c>
      <c r="I16" s="60">
        <v>1600</v>
      </c>
      <c r="J16" s="97">
        <f t="shared" si="1"/>
        <v>8.4656084656084651E-2</v>
      </c>
      <c r="K16" s="97">
        <f t="shared" si="2"/>
        <v>0.19753086419753085</v>
      </c>
      <c r="L16" s="9">
        <v>21500</v>
      </c>
      <c r="M16" s="97">
        <f t="shared" si="3"/>
        <v>13.4375</v>
      </c>
      <c r="N16" s="36">
        <v>700</v>
      </c>
      <c r="O16" s="21"/>
      <c r="P16" s="97">
        <f t="shared" si="4"/>
        <v>3.255813953488372E-2</v>
      </c>
    </row>
    <row r="17" spans="1:16" ht="77.45" customHeight="1" x14ac:dyDescent="0.25">
      <c r="A17" s="14"/>
      <c r="B17" s="28"/>
      <c r="C17" s="27">
        <v>106</v>
      </c>
      <c r="D17" s="38" t="s">
        <v>48</v>
      </c>
      <c r="E17" s="16">
        <v>1</v>
      </c>
      <c r="F17" s="37">
        <v>6</v>
      </c>
      <c r="G17" s="67">
        <v>76793270.659999996</v>
      </c>
      <c r="H17" s="67">
        <v>78337108.140000001</v>
      </c>
      <c r="I17" s="60">
        <v>89696050</v>
      </c>
      <c r="J17" s="97">
        <f t="shared" si="1"/>
        <v>1.1680196614769371</v>
      </c>
      <c r="K17" s="97">
        <f t="shared" si="2"/>
        <v>1.1450007809798122</v>
      </c>
      <c r="L17" s="9">
        <v>89696050</v>
      </c>
      <c r="M17" s="97">
        <f t="shared" si="3"/>
        <v>1</v>
      </c>
      <c r="N17" s="36">
        <v>89696050</v>
      </c>
      <c r="O17" s="21"/>
      <c r="P17" s="97">
        <f t="shared" si="4"/>
        <v>1</v>
      </c>
    </row>
    <row r="18" spans="1:16" ht="34.9" customHeight="1" x14ac:dyDescent="0.25">
      <c r="A18" s="14"/>
      <c r="B18" s="28"/>
      <c r="C18" s="27"/>
      <c r="D18" s="38" t="s">
        <v>69</v>
      </c>
      <c r="E18" s="16">
        <v>1</v>
      </c>
      <c r="F18" s="37">
        <v>7</v>
      </c>
      <c r="G18" s="67">
        <v>11500000</v>
      </c>
      <c r="H18" s="67">
        <v>0</v>
      </c>
      <c r="I18" s="60">
        <v>0</v>
      </c>
      <c r="J18" s="97">
        <f t="shared" si="1"/>
        <v>0</v>
      </c>
      <c r="K18" s="97"/>
      <c r="L18" s="9">
        <v>0</v>
      </c>
      <c r="M18" s="97"/>
      <c r="N18" s="36">
        <v>0</v>
      </c>
      <c r="O18" s="21"/>
      <c r="P18" s="97"/>
    </row>
    <row r="19" spans="1:16" ht="16.5" customHeight="1" x14ac:dyDescent="0.25">
      <c r="A19" s="14"/>
      <c r="B19" s="28"/>
      <c r="C19" s="27">
        <v>111</v>
      </c>
      <c r="D19" s="38" t="s">
        <v>47</v>
      </c>
      <c r="E19" s="16">
        <v>1</v>
      </c>
      <c r="F19" s="37">
        <v>11</v>
      </c>
      <c r="G19" s="67">
        <v>0</v>
      </c>
      <c r="H19" s="67">
        <v>6970000</v>
      </c>
      <c r="I19" s="60">
        <v>269549423</v>
      </c>
      <c r="J19" s="97"/>
      <c r="K19" s="97">
        <f t="shared" si="2"/>
        <v>38.672801004304162</v>
      </c>
      <c r="L19" s="9">
        <v>314178401</v>
      </c>
      <c r="M19" s="97">
        <f t="shared" si="3"/>
        <v>1.1655688129593955</v>
      </c>
      <c r="N19" s="36">
        <v>493349646</v>
      </c>
      <c r="O19" s="21"/>
      <c r="P19" s="97">
        <f t="shared" si="4"/>
        <v>1.57028504960785</v>
      </c>
    </row>
    <row r="20" spans="1:16" ht="27.6" customHeight="1" x14ac:dyDescent="0.25">
      <c r="A20" s="14"/>
      <c r="B20" s="28"/>
      <c r="C20" s="27">
        <v>113</v>
      </c>
      <c r="D20" s="35" t="s">
        <v>46</v>
      </c>
      <c r="E20" s="34">
        <v>1</v>
      </c>
      <c r="F20" s="33">
        <v>13</v>
      </c>
      <c r="G20" s="68">
        <v>544062902.90999997</v>
      </c>
      <c r="H20" s="68">
        <v>503252344.43000001</v>
      </c>
      <c r="I20" s="61">
        <v>495739257.13</v>
      </c>
      <c r="J20" s="97">
        <f t="shared" si="1"/>
        <v>0.91118003906986877</v>
      </c>
      <c r="K20" s="97">
        <f t="shared" si="2"/>
        <v>0.98507093432717219</v>
      </c>
      <c r="L20" s="32">
        <v>512023653.13</v>
      </c>
      <c r="M20" s="97">
        <f t="shared" si="3"/>
        <v>1.0328487118294318</v>
      </c>
      <c r="N20" s="31">
        <v>477792047.13</v>
      </c>
      <c r="O20" s="21"/>
      <c r="P20" s="97">
        <f t="shared" si="4"/>
        <v>0.93314448309029818</v>
      </c>
    </row>
    <row r="21" spans="1:16" ht="42" customHeight="1" x14ac:dyDescent="0.25">
      <c r="A21" s="14"/>
      <c r="B21" s="28">
        <v>300</v>
      </c>
      <c r="C21" s="27">
        <v>314</v>
      </c>
      <c r="D21" s="30" t="s">
        <v>45</v>
      </c>
      <c r="E21" s="29">
        <v>3</v>
      </c>
      <c r="F21" s="29" t="s">
        <v>3</v>
      </c>
      <c r="G21" s="65">
        <f>G22+G23+G25+G24</f>
        <v>164819250.63</v>
      </c>
      <c r="H21" s="65">
        <f>H22+H23+H25+H24</f>
        <v>246466909.69</v>
      </c>
      <c r="I21" s="65">
        <f t="shared" ref="I21:N21" si="5">I22+I23+I25+I24</f>
        <v>183578839.56999999</v>
      </c>
      <c r="J21" s="96">
        <f t="shared" si="1"/>
        <v>1.1138191617077127</v>
      </c>
      <c r="K21" s="96">
        <f t="shared" si="2"/>
        <v>0.74484173068466242</v>
      </c>
      <c r="L21" s="65">
        <f t="shared" si="5"/>
        <v>187249639.56999999</v>
      </c>
      <c r="M21" s="96">
        <f t="shared" si="3"/>
        <v>1.0199957686223433</v>
      </c>
      <c r="N21" s="81">
        <f t="shared" si="5"/>
        <v>184366639.56999999</v>
      </c>
      <c r="O21" s="21"/>
      <c r="P21" s="96">
        <f t="shared" si="4"/>
        <v>0.98460344165884361</v>
      </c>
    </row>
    <row r="22" spans="1:16" ht="16.5" customHeight="1" x14ac:dyDescent="0.25">
      <c r="A22" s="14"/>
      <c r="B22" s="28"/>
      <c r="C22" s="27">
        <v>304</v>
      </c>
      <c r="D22" s="26" t="s">
        <v>44</v>
      </c>
      <c r="E22" s="25">
        <v>3</v>
      </c>
      <c r="F22" s="24">
        <v>4</v>
      </c>
      <c r="G22" s="66">
        <v>10564700</v>
      </c>
      <c r="H22" s="66">
        <v>10290100</v>
      </c>
      <c r="I22" s="59">
        <v>11010600</v>
      </c>
      <c r="J22" s="97">
        <f t="shared" si="1"/>
        <v>1.0422065936562326</v>
      </c>
      <c r="K22" s="97">
        <f t="shared" si="2"/>
        <v>1.070018755891585</v>
      </c>
      <c r="L22" s="23">
        <v>14670600</v>
      </c>
      <c r="M22" s="97">
        <f t="shared" si="3"/>
        <v>1.3324069532995477</v>
      </c>
      <c r="N22" s="22">
        <v>11797600</v>
      </c>
      <c r="O22" s="21"/>
      <c r="P22" s="97">
        <f t="shared" si="4"/>
        <v>0.80416615544013192</v>
      </c>
    </row>
    <row r="23" spans="1:16" ht="69.599999999999994" customHeight="1" x14ac:dyDescent="0.25">
      <c r="A23" s="14"/>
      <c r="B23" s="28"/>
      <c r="C23" s="27">
        <v>309</v>
      </c>
      <c r="D23" s="38" t="s">
        <v>43</v>
      </c>
      <c r="E23" s="16">
        <v>3</v>
      </c>
      <c r="F23" s="37">
        <v>9</v>
      </c>
      <c r="G23" s="67">
        <v>138361588.91999999</v>
      </c>
      <c r="H23" s="67">
        <v>164031539.12</v>
      </c>
      <c r="I23" s="60">
        <v>25992182.039999999</v>
      </c>
      <c r="J23" s="97">
        <f t="shared" si="1"/>
        <v>0.18785692071683677</v>
      </c>
      <c r="K23" s="97">
        <f t="shared" si="2"/>
        <v>0.15845844146463189</v>
      </c>
      <c r="L23" s="9">
        <v>25992182.039999999</v>
      </c>
      <c r="M23" s="97">
        <f t="shared" si="3"/>
        <v>1</v>
      </c>
      <c r="N23" s="36">
        <v>25992182.039999999</v>
      </c>
      <c r="O23" s="21"/>
      <c r="P23" s="97">
        <f t="shared" si="4"/>
        <v>1</v>
      </c>
    </row>
    <row r="24" spans="1:16" ht="69.599999999999994" customHeight="1" x14ac:dyDescent="0.25">
      <c r="A24" s="14"/>
      <c r="B24" s="28"/>
      <c r="C24" s="27"/>
      <c r="D24" s="35" t="s">
        <v>72</v>
      </c>
      <c r="E24" s="34">
        <v>3</v>
      </c>
      <c r="F24" s="33">
        <v>10</v>
      </c>
      <c r="G24" s="68">
        <v>308000</v>
      </c>
      <c r="H24" s="68">
        <v>0</v>
      </c>
      <c r="I24" s="61">
        <v>138719414.88999999</v>
      </c>
      <c r="J24" s="97">
        <f t="shared" si="1"/>
        <v>450.38771068181813</v>
      </c>
      <c r="K24" s="97"/>
      <c r="L24" s="32">
        <v>138719414.88999999</v>
      </c>
      <c r="M24" s="97">
        <f t="shared" si="3"/>
        <v>1</v>
      </c>
      <c r="N24" s="31">
        <v>138719414.88999999</v>
      </c>
      <c r="O24" s="21"/>
      <c r="P24" s="97">
        <f t="shared" si="4"/>
        <v>1</v>
      </c>
    </row>
    <row r="25" spans="1:16" ht="62.45" customHeight="1" x14ac:dyDescent="0.25">
      <c r="A25" s="14"/>
      <c r="B25" s="28"/>
      <c r="C25" s="27">
        <v>314</v>
      </c>
      <c r="D25" s="35" t="s">
        <v>42</v>
      </c>
      <c r="E25" s="34">
        <v>3</v>
      </c>
      <c r="F25" s="33">
        <v>14</v>
      </c>
      <c r="G25" s="68">
        <v>15584961.710000001</v>
      </c>
      <c r="H25" s="68">
        <v>72145270.569999993</v>
      </c>
      <c r="I25" s="61">
        <v>7856642.6399999997</v>
      </c>
      <c r="J25" s="97">
        <f t="shared" si="1"/>
        <v>0.50411690360194017</v>
      </c>
      <c r="K25" s="97">
        <f t="shared" si="2"/>
        <v>0.10890031429540456</v>
      </c>
      <c r="L25" s="32">
        <v>7867442.6399999997</v>
      </c>
      <c r="M25" s="97">
        <f t="shared" si="3"/>
        <v>1.0013746329691788</v>
      </c>
      <c r="N25" s="31">
        <v>7857442.6399999997</v>
      </c>
      <c r="O25" s="21"/>
      <c r="P25" s="97">
        <f t="shared" si="4"/>
        <v>0.99872893893764692</v>
      </c>
    </row>
    <row r="26" spans="1:16" ht="29.45" customHeight="1" x14ac:dyDescent="0.25">
      <c r="A26" s="14"/>
      <c r="B26" s="28">
        <v>400</v>
      </c>
      <c r="C26" s="27">
        <v>412</v>
      </c>
      <c r="D26" s="30" t="s">
        <v>41</v>
      </c>
      <c r="E26" s="29">
        <v>4</v>
      </c>
      <c r="F26" s="29" t="s">
        <v>3</v>
      </c>
      <c r="G26" s="65">
        <f>G27+G28+G29+G30+G31+G32</f>
        <v>1591511356.3200002</v>
      </c>
      <c r="H26" s="65">
        <f>H27+H28+H29+H30+H31+H32</f>
        <v>1627684840.6999998</v>
      </c>
      <c r="I26" s="64">
        <f>I27+I28+I29+I30+I31+I32</f>
        <v>1389770488.0799999</v>
      </c>
      <c r="J26" s="96">
        <f t="shared" si="1"/>
        <v>0.87323944159187206</v>
      </c>
      <c r="K26" s="96">
        <f t="shared" si="2"/>
        <v>0.85383266669874325</v>
      </c>
      <c r="L26" s="64">
        <f t="shared" ref="L26:N26" si="6">L27+L28+L29+L30+L31+L32</f>
        <v>1460482594.04</v>
      </c>
      <c r="M26" s="96">
        <f t="shared" si="3"/>
        <v>1.0508804198725579</v>
      </c>
      <c r="N26" s="64">
        <f t="shared" si="6"/>
        <v>1431482394.1600001</v>
      </c>
      <c r="O26" s="21"/>
      <c r="P26" s="96">
        <f t="shared" si="4"/>
        <v>0.98014341287027651</v>
      </c>
    </row>
    <row r="27" spans="1:16" ht="18.600000000000001" customHeight="1" x14ac:dyDescent="0.25">
      <c r="A27" s="14"/>
      <c r="B27" s="28"/>
      <c r="C27" s="27">
        <v>401</v>
      </c>
      <c r="D27" s="26" t="s">
        <v>40</v>
      </c>
      <c r="E27" s="25">
        <v>4</v>
      </c>
      <c r="F27" s="24">
        <v>1</v>
      </c>
      <c r="G27" s="66">
        <v>7349152.8899999997</v>
      </c>
      <c r="H27" s="66">
        <v>7701000</v>
      </c>
      <c r="I27" s="59">
        <v>11726264.1</v>
      </c>
      <c r="J27" s="97">
        <f t="shared" si="1"/>
        <v>1.5955939787231723</v>
      </c>
      <c r="K27" s="97">
        <f t="shared" si="2"/>
        <v>1.5226936891312817</v>
      </c>
      <c r="L27" s="23">
        <v>11726264.1</v>
      </c>
      <c r="M27" s="97">
        <f t="shared" si="3"/>
        <v>1</v>
      </c>
      <c r="N27" s="22">
        <v>11726264.1</v>
      </c>
      <c r="O27" s="21"/>
      <c r="P27" s="97">
        <f t="shared" si="4"/>
        <v>1</v>
      </c>
    </row>
    <row r="28" spans="1:16" ht="16.5" customHeight="1" x14ac:dyDescent="0.25">
      <c r="A28" s="14"/>
      <c r="B28" s="28"/>
      <c r="C28" s="27">
        <v>405</v>
      </c>
      <c r="D28" s="38" t="s">
        <v>39</v>
      </c>
      <c r="E28" s="16">
        <v>4</v>
      </c>
      <c r="F28" s="37">
        <v>5</v>
      </c>
      <c r="G28" s="67">
        <v>23577466.800000001</v>
      </c>
      <c r="H28" s="67">
        <v>27240100</v>
      </c>
      <c r="I28" s="60">
        <v>16712500</v>
      </c>
      <c r="J28" s="97">
        <f t="shared" si="1"/>
        <v>0.70883357155230942</v>
      </c>
      <c r="K28" s="97">
        <f t="shared" si="2"/>
        <v>0.6135256478500446</v>
      </c>
      <c r="L28" s="9">
        <v>16260900</v>
      </c>
      <c r="M28" s="97">
        <f t="shared" si="3"/>
        <v>0.97297830964846677</v>
      </c>
      <c r="N28" s="36">
        <v>16252000</v>
      </c>
      <c r="O28" s="21"/>
      <c r="P28" s="97">
        <f t="shared" si="4"/>
        <v>0.99945267482119682</v>
      </c>
    </row>
    <row r="29" spans="1:16" ht="16.5" customHeight="1" x14ac:dyDescent="0.25">
      <c r="A29" s="14"/>
      <c r="B29" s="28"/>
      <c r="C29" s="27">
        <v>408</v>
      </c>
      <c r="D29" s="38" t="s">
        <v>38</v>
      </c>
      <c r="E29" s="16">
        <v>4</v>
      </c>
      <c r="F29" s="37">
        <v>8</v>
      </c>
      <c r="G29" s="67">
        <v>274032791.05000001</v>
      </c>
      <c r="H29" s="67">
        <v>194301024</v>
      </c>
      <c r="I29" s="60">
        <v>208479024</v>
      </c>
      <c r="J29" s="97">
        <f t="shared" si="1"/>
        <v>0.76078130358479956</v>
      </c>
      <c r="K29" s="97">
        <f t="shared" si="2"/>
        <v>1.0729692500230983</v>
      </c>
      <c r="L29" s="9">
        <v>192534024</v>
      </c>
      <c r="M29" s="97">
        <f t="shared" si="3"/>
        <v>0.92351748538500444</v>
      </c>
      <c r="N29" s="36">
        <v>192534024</v>
      </c>
      <c r="O29" s="21"/>
      <c r="P29" s="97">
        <f t="shared" si="4"/>
        <v>1</v>
      </c>
    </row>
    <row r="30" spans="1:16" ht="16.5" customHeight="1" x14ac:dyDescent="0.25">
      <c r="A30" s="14"/>
      <c r="B30" s="28"/>
      <c r="C30" s="27">
        <v>409</v>
      </c>
      <c r="D30" s="38" t="s">
        <v>37</v>
      </c>
      <c r="E30" s="16">
        <v>4</v>
      </c>
      <c r="F30" s="37">
        <v>9</v>
      </c>
      <c r="G30" s="67">
        <v>905731591.15999997</v>
      </c>
      <c r="H30" s="67">
        <v>1056343523.49</v>
      </c>
      <c r="I30" s="60">
        <v>820250886</v>
      </c>
      <c r="J30" s="97">
        <f t="shared" si="1"/>
        <v>0.90562247580376209</v>
      </c>
      <c r="K30" s="97">
        <f t="shared" si="2"/>
        <v>0.77650013254212469</v>
      </c>
      <c r="L30" s="9">
        <v>915489633.98000002</v>
      </c>
      <c r="M30" s="97">
        <f t="shared" si="3"/>
        <v>1.1161092899813094</v>
      </c>
      <c r="N30" s="36">
        <v>886178118.15999997</v>
      </c>
      <c r="O30" s="21"/>
      <c r="P30" s="97">
        <f t="shared" si="4"/>
        <v>0.96798268955534628</v>
      </c>
    </row>
    <row r="31" spans="1:16" ht="16.5" customHeight="1" x14ac:dyDescent="0.25">
      <c r="A31" s="14"/>
      <c r="B31" s="28"/>
      <c r="C31" s="27">
        <v>410</v>
      </c>
      <c r="D31" s="38" t="s">
        <v>36</v>
      </c>
      <c r="E31" s="16">
        <v>4</v>
      </c>
      <c r="F31" s="37">
        <v>10</v>
      </c>
      <c r="G31" s="67">
        <v>46563739.939999998</v>
      </c>
      <c r="H31" s="67">
        <v>25719696.350000001</v>
      </c>
      <c r="I31" s="60">
        <v>9009196.75</v>
      </c>
      <c r="J31" s="97">
        <f t="shared" si="1"/>
        <v>0.19348095238073354</v>
      </c>
      <c r="K31" s="97">
        <f t="shared" si="2"/>
        <v>0.35028394687871189</v>
      </c>
      <c r="L31" s="9">
        <v>9101980.7300000004</v>
      </c>
      <c r="M31" s="97">
        <f t="shared" si="3"/>
        <v>1.010298807160583</v>
      </c>
      <c r="N31" s="36">
        <v>9656196.6699999999</v>
      </c>
      <c r="O31" s="21"/>
      <c r="P31" s="97">
        <f t="shared" si="4"/>
        <v>1.0608895971591448</v>
      </c>
    </row>
    <row r="32" spans="1:16" ht="16.5" customHeight="1" x14ac:dyDescent="0.25">
      <c r="A32" s="14"/>
      <c r="B32" s="28"/>
      <c r="C32" s="27">
        <v>412</v>
      </c>
      <c r="D32" s="35" t="s">
        <v>35</v>
      </c>
      <c r="E32" s="34">
        <v>4</v>
      </c>
      <c r="F32" s="33">
        <v>12</v>
      </c>
      <c r="G32" s="68">
        <v>334256614.48000002</v>
      </c>
      <c r="H32" s="68">
        <v>316379496.86000001</v>
      </c>
      <c r="I32" s="61">
        <v>323592617.23000002</v>
      </c>
      <c r="J32" s="97">
        <f t="shared" si="1"/>
        <v>0.96809637629283751</v>
      </c>
      <c r="K32" s="97">
        <f t="shared" si="2"/>
        <v>1.0227989501266319</v>
      </c>
      <c r="L32" s="32">
        <v>315369791.23000002</v>
      </c>
      <c r="M32" s="97">
        <f t="shared" si="3"/>
        <v>0.97458895672469725</v>
      </c>
      <c r="N32" s="31">
        <v>315135791.23000002</v>
      </c>
      <c r="O32" s="21"/>
      <c r="P32" s="97">
        <f t="shared" si="4"/>
        <v>0.99925801390460589</v>
      </c>
    </row>
    <row r="33" spans="1:16" ht="26.45" customHeight="1" x14ac:dyDescent="0.25">
      <c r="A33" s="14"/>
      <c r="B33" s="28">
        <v>500</v>
      </c>
      <c r="C33" s="27">
        <v>505</v>
      </c>
      <c r="D33" s="30" t="s">
        <v>34</v>
      </c>
      <c r="E33" s="29">
        <v>5</v>
      </c>
      <c r="F33" s="29" t="s">
        <v>3</v>
      </c>
      <c r="G33" s="65">
        <f>G34+G35+G36+G37</f>
        <v>1082719084.29</v>
      </c>
      <c r="H33" s="65">
        <f>H34+H35+H36+H37</f>
        <v>1149786429.5799999</v>
      </c>
      <c r="I33" s="64">
        <f>I34+I35+I36+I37</f>
        <v>875290823.04999995</v>
      </c>
      <c r="J33" s="96">
        <f t="shared" si="1"/>
        <v>0.80841913267279075</v>
      </c>
      <c r="K33" s="96">
        <f t="shared" si="2"/>
        <v>0.7612638317271937</v>
      </c>
      <c r="L33" s="64">
        <f t="shared" ref="L33:O33" si="7">L34+L35+L36+L37</f>
        <v>890845055.68999994</v>
      </c>
      <c r="M33" s="96">
        <f t="shared" si="3"/>
        <v>1.017770359554097</v>
      </c>
      <c r="N33" s="64">
        <f t="shared" si="7"/>
        <v>939034952.07999992</v>
      </c>
      <c r="O33" s="64">
        <f t="shared" si="7"/>
        <v>0</v>
      </c>
      <c r="P33" s="96">
        <f t="shared" si="4"/>
        <v>1.0540945881466164</v>
      </c>
    </row>
    <row r="34" spans="1:16" ht="16.5" customHeight="1" x14ac:dyDescent="0.25">
      <c r="A34" s="14"/>
      <c r="B34" s="28"/>
      <c r="C34" s="27">
        <v>501</v>
      </c>
      <c r="D34" s="26" t="s">
        <v>33</v>
      </c>
      <c r="E34" s="25">
        <v>5</v>
      </c>
      <c r="F34" s="24">
        <v>1</v>
      </c>
      <c r="G34" s="66">
        <v>122194343.56</v>
      </c>
      <c r="H34" s="66">
        <v>331815412.13</v>
      </c>
      <c r="I34" s="59">
        <v>146755315.96000001</v>
      </c>
      <c r="J34" s="97">
        <f t="shared" si="1"/>
        <v>1.2009992581034656</v>
      </c>
      <c r="K34" s="97">
        <f t="shared" si="2"/>
        <v>0.44227998638744248</v>
      </c>
      <c r="L34" s="23">
        <v>179347057.53</v>
      </c>
      <c r="M34" s="97">
        <f t="shared" si="3"/>
        <v>1.2220821873252161</v>
      </c>
      <c r="N34" s="22">
        <v>183893574.38999999</v>
      </c>
      <c r="O34" s="21"/>
      <c r="P34" s="97">
        <f t="shared" si="4"/>
        <v>1.0253503844591343</v>
      </c>
    </row>
    <row r="35" spans="1:16" ht="16.5" customHeight="1" x14ac:dyDescent="0.25">
      <c r="A35" s="14"/>
      <c r="B35" s="28"/>
      <c r="C35" s="27">
        <v>502</v>
      </c>
      <c r="D35" s="38" t="s">
        <v>32</v>
      </c>
      <c r="E35" s="16">
        <v>5</v>
      </c>
      <c r="F35" s="37">
        <v>2</v>
      </c>
      <c r="G35" s="67">
        <v>154314658.66999999</v>
      </c>
      <c r="H35" s="67">
        <v>75976236.890000001</v>
      </c>
      <c r="I35" s="60">
        <v>69182371</v>
      </c>
      <c r="J35" s="97">
        <f t="shared" si="1"/>
        <v>0.44832015050459761</v>
      </c>
      <c r="K35" s="97">
        <f t="shared" si="2"/>
        <v>0.91057906829688995</v>
      </c>
      <c r="L35" s="9">
        <v>73800346</v>
      </c>
      <c r="M35" s="97">
        <f t="shared" si="3"/>
        <v>1.0667507478169547</v>
      </c>
      <c r="N35" s="36">
        <v>75414896</v>
      </c>
      <c r="O35" s="21"/>
      <c r="P35" s="97">
        <f t="shared" si="4"/>
        <v>1.0218772687054882</v>
      </c>
    </row>
    <row r="36" spans="1:16" ht="16.5" customHeight="1" x14ac:dyDescent="0.25">
      <c r="A36" s="14"/>
      <c r="B36" s="28"/>
      <c r="C36" s="27">
        <v>503</v>
      </c>
      <c r="D36" s="38" t="s">
        <v>31</v>
      </c>
      <c r="E36" s="16">
        <v>5</v>
      </c>
      <c r="F36" s="37">
        <v>3</v>
      </c>
      <c r="G36" s="67">
        <v>718306600.90999997</v>
      </c>
      <c r="H36" s="67">
        <v>659187516.77999997</v>
      </c>
      <c r="I36" s="60">
        <v>596292761.65999997</v>
      </c>
      <c r="J36" s="97">
        <f t="shared" si="1"/>
        <v>0.83013682584090898</v>
      </c>
      <c r="K36" s="97">
        <f t="shared" si="2"/>
        <v>0.90458746029168091</v>
      </c>
      <c r="L36" s="9">
        <v>574637277.73000002</v>
      </c>
      <c r="M36" s="97">
        <f t="shared" si="3"/>
        <v>0.96368313465735533</v>
      </c>
      <c r="N36" s="36">
        <v>616666107.25999999</v>
      </c>
      <c r="O36" s="21"/>
      <c r="P36" s="97">
        <f t="shared" si="4"/>
        <v>1.0731397546919115</v>
      </c>
    </row>
    <row r="37" spans="1:16" ht="36" customHeight="1" x14ac:dyDescent="0.25">
      <c r="A37" s="14"/>
      <c r="B37" s="28"/>
      <c r="C37" s="27">
        <v>505</v>
      </c>
      <c r="D37" s="35" t="s">
        <v>30</v>
      </c>
      <c r="E37" s="34">
        <v>5</v>
      </c>
      <c r="F37" s="33">
        <v>5</v>
      </c>
      <c r="G37" s="68">
        <v>87903481.150000006</v>
      </c>
      <c r="H37" s="68">
        <v>82807263.780000001</v>
      </c>
      <c r="I37" s="61">
        <v>63060374.43</v>
      </c>
      <c r="J37" s="97">
        <f t="shared" si="1"/>
        <v>0.71738199221476451</v>
      </c>
      <c r="K37" s="97">
        <f t="shared" si="2"/>
        <v>0.76153191823288624</v>
      </c>
      <c r="L37" s="32">
        <v>63060374.43</v>
      </c>
      <c r="M37" s="97">
        <f t="shared" si="3"/>
        <v>1</v>
      </c>
      <c r="N37" s="31">
        <v>63060374.43</v>
      </c>
      <c r="O37" s="21"/>
      <c r="P37" s="97">
        <f t="shared" si="4"/>
        <v>1</v>
      </c>
    </row>
    <row r="38" spans="1:16" ht="27" customHeight="1" x14ac:dyDescent="0.25">
      <c r="A38" s="14"/>
      <c r="B38" s="28">
        <v>600</v>
      </c>
      <c r="C38" s="27">
        <v>605</v>
      </c>
      <c r="D38" s="30" t="s">
        <v>29</v>
      </c>
      <c r="E38" s="29">
        <v>6</v>
      </c>
      <c r="F38" s="29" t="s">
        <v>3</v>
      </c>
      <c r="G38" s="65">
        <f>G39</f>
        <v>221000</v>
      </c>
      <c r="H38" s="65">
        <f>H39</f>
        <v>163600</v>
      </c>
      <c r="I38" s="65">
        <f t="shared" ref="I38:N38" si="8">I39</f>
        <v>177700</v>
      </c>
      <c r="J38" s="96">
        <f t="shared" si="1"/>
        <v>0.80407239819004528</v>
      </c>
      <c r="K38" s="96">
        <f t="shared" si="2"/>
        <v>1.0861858190709046</v>
      </c>
      <c r="L38" s="65">
        <f t="shared" si="8"/>
        <v>195100</v>
      </c>
      <c r="M38" s="96">
        <f t="shared" si="3"/>
        <v>1.0979178390545863</v>
      </c>
      <c r="N38" s="81">
        <f t="shared" si="8"/>
        <v>172000</v>
      </c>
      <c r="O38" s="21"/>
      <c r="P38" s="96">
        <f t="shared" si="4"/>
        <v>0.88159917990773962</v>
      </c>
    </row>
    <row r="39" spans="1:16" ht="16.5" customHeight="1" x14ac:dyDescent="0.25">
      <c r="A39" s="14"/>
      <c r="B39" s="28"/>
      <c r="C39" s="27">
        <v>605</v>
      </c>
      <c r="D39" s="43" t="s">
        <v>28</v>
      </c>
      <c r="E39" s="42">
        <v>6</v>
      </c>
      <c r="F39" s="41">
        <v>5</v>
      </c>
      <c r="G39" s="69">
        <v>221000</v>
      </c>
      <c r="H39" s="69">
        <v>163600</v>
      </c>
      <c r="I39" s="62">
        <v>177700</v>
      </c>
      <c r="J39" s="97">
        <f t="shared" si="1"/>
        <v>0.80407239819004528</v>
      </c>
      <c r="K39" s="97">
        <f t="shared" si="2"/>
        <v>1.0861858190709046</v>
      </c>
      <c r="L39" s="40">
        <v>195100</v>
      </c>
      <c r="M39" s="97">
        <f t="shared" si="3"/>
        <v>1.0979178390545863</v>
      </c>
      <c r="N39" s="39">
        <v>172000</v>
      </c>
      <c r="O39" s="21"/>
      <c r="P39" s="97">
        <f t="shared" si="4"/>
        <v>0.88159917990773962</v>
      </c>
    </row>
    <row r="40" spans="1:16" ht="25.15" customHeight="1" x14ac:dyDescent="0.25">
      <c r="A40" s="14"/>
      <c r="B40" s="28">
        <v>700</v>
      </c>
      <c r="C40" s="27">
        <v>709</v>
      </c>
      <c r="D40" s="30" t="s">
        <v>27</v>
      </c>
      <c r="E40" s="29">
        <v>7</v>
      </c>
      <c r="F40" s="29" t="s">
        <v>3</v>
      </c>
      <c r="G40" s="65">
        <f>G41+G42+G43+G44+G45</f>
        <v>6259679253.5799999</v>
      </c>
      <c r="H40" s="65">
        <f>H41+H42+H43+H44+H45</f>
        <v>6903714502.0700006</v>
      </c>
      <c r="I40" s="64">
        <f>I41+I42+I43+I44+I45</f>
        <v>7768627655.1100006</v>
      </c>
      <c r="J40" s="96">
        <f t="shared" si="1"/>
        <v>1.2410584217501259</v>
      </c>
      <c r="K40" s="96">
        <f t="shared" si="2"/>
        <v>1.1252822886549938</v>
      </c>
      <c r="L40" s="64">
        <f t="shared" ref="L40:N40" si="9">L41+L42+L43+L44+L45</f>
        <v>8104558456.8600016</v>
      </c>
      <c r="M40" s="96">
        <f t="shared" si="3"/>
        <v>1.0432419748588457</v>
      </c>
      <c r="N40" s="64">
        <f t="shared" si="9"/>
        <v>5971798230.5500002</v>
      </c>
      <c r="O40" s="21"/>
      <c r="P40" s="96">
        <f t="shared" si="4"/>
        <v>0.73684436509866202</v>
      </c>
    </row>
    <row r="41" spans="1:16" ht="16.5" customHeight="1" x14ac:dyDescent="0.25">
      <c r="A41" s="14"/>
      <c r="B41" s="28"/>
      <c r="C41" s="27">
        <v>701</v>
      </c>
      <c r="D41" s="26" t="s">
        <v>26</v>
      </c>
      <c r="E41" s="25">
        <v>7</v>
      </c>
      <c r="F41" s="24">
        <v>1</v>
      </c>
      <c r="G41" s="66">
        <v>1903140042.55</v>
      </c>
      <c r="H41" s="66">
        <v>1908115543.3099999</v>
      </c>
      <c r="I41" s="59">
        <v>2129290986.4000001</v>
      </c>
      <c r="J41" s="97">
        <f t="shared" si="1"/>
        <v>1.1188304269752964</v>
      </c>
      <c r="K41" s="97">
        <f t="shared" si="2"/>
        <v>1.1159130241695574</v>
      </c>
      <c r="L41" s="23">
        <v>2168008286.4000001</v>
      </c>
      <c r="M41" s="97">
        <f t="shared" si="3"/>
        <v>1.0181831887925565</v>
      </c>
      <c r="N41" s="22">
        <v>2053110686.4000001</v>
      </c>
      <c r="O41" s="21"/>
      <c r="P41" s="97">
        <f t="shared" si="4"/>
        <v>0.94700315459089479</v>
      </c>
    </row>
    <row r="42" spans="1:16" ht="16.5" customHeight="1" x14ac:dyDescent="0.25">
      <c r="A42" s="14"/>
      <c r="B42" s="28"/>
      <c r="C42" s="27">
        <v>702</v>
      </c>
      <c r="D42" s="38" t="s">
        <v>25</v>
      </c>
      <c r="E42" s="16">
        <v>7</v>
      </c>
      <c r="F42" s="37">
        <v>2</v>
      </c>
      <c r="G42" s="67">
        <v>3436907542.8600001</v>
      </c>
      <c r="H42" s="67">
        <f>3874778730.54-24815400</f>
        <v>3849963330.54</v>
      </c>
      <c r="I42" s="60">
        <v>4590942152.0299997</v>
      </c>
      <c r="J42" s="97">
        <f t="shared" si="1"/>
        <v>1.3357770305946832</v>
      </c>
      <c r="K42" s="97">
        <f t="shared" si="2"/>
        <v>1.1924638646846719</v>
      </c>
      <c r="L42" s="9">
        <v>5165933431.5600004</v>
      </c>
      <c r="M42" s="97">
        <f t="shared" si="3"/>
        <v>1.1252447233027656</v>
      </c>
      <c r="N42" s="36">
        <v>3148070805.25</v>
      </c>
      <c r="O42" s="21"/>
      <c r="P42" s="97">
        <f t="shared" si="4"/>
        <v>0.60939050937389849</v>
      </c>
    </row>
    <row r="43" spans="1:16" ht="16.5" customHeight="1" x14ac:dyDescent="0.25">
      <c r="A43" s="14"/>
      <c r="B43" s="28"/>
      <c r="C43" s="27">
        <v>703</v>
      </c>
      <c r="D43" s="38" t="s">
        <v>24</v>
      </c>
      <c r="E43" s="16">
        <v>7</v>
      </c>
      <c r="F43" s="37">
        <v>3</v>
      </c>
      <c r="G43" s="67">
        <v>372081257.48000002</v>
      </c>
      <c r="H43" s="67">
        <v>390306410.25999999</v>
      </c>
      <c r="I43" s="60">
        <v>385036150.75999999</v>
      </c>
      <c r="J43" s="97">
        <f t="shared" si="1"/>
        <v>1.0348173766336413</v>
      </c>
      <c r="K43" s="97">
        <f t="shared" si="2"/>
        <v>0.98649712287202951</v>
      </c>
      <c r="L43" s="9">
        <v>385036150.75999999</v>
      </c>
      <c r="M43" s="97">
        <f t="shared" si="3"/>
        <v>1</v>
      </c>
      <c r="N43" s="36">
        <v>385036150.75999999</v>
      </c>
      <c r="O43" s="21"/>
      <c r="P43" s="97">
        <f t="shared" si="4"/>
        <v>1</v>
      </c>
    </row>
    <row r="44" spans="1:16" ht="16.5" customHeight="1" x14ac:dyDescent="0.25">
      <c r="A44" s="14"/>
      <c r="B44" s="28"/>
      <c r="C44" s="27">
        <v>707</v>
      </c>
      <c r="D44" s="38" t="s">
        <v>23</v>
      </c>
      <c r="E44" s="16">
        <v>7</v>
      </c>
      <c r="F44" s="37">
        <v>7</v>
      </c>
      <c r="G44" s="67">
        <v>275760107.60000002</v>
      </c>
      <c r="H44" s="67">
        <f>719173671.01-250000000</f>
        <v>469173671.00999999</v>
      </c>
      <c r="I44" s="60">
        <v>277928282.82999998</v>
      </c>
      <c r="J44" s="97">
        <f t="shared" si="1"/>
        <v>1.00786254128224</v>
      </c>
      <c r="K44" s="97">
        <f t="shared" si="2"/>
        <v>0.59237825991321713</v>
      </c>
      <c r="L44" s="9">
        <v>150505.04999999999</v>
      </c>
      <c r="M44" s="97">
        <f t="shared" si="3"/>
        <v>5.4152477202926196E-4</v>
      </c>
      <c r="N44" s="36">
        <v>150505.04999999999</v>
      </c>
      <c r="O44" s="21"/>
      <c r="P44" s="97">
        <f t="shared" si="4"/>
        <v>1</v>
      </c>
    </row>
    <row r="45" spans="1:16" ht="16.5" customHeight="1" x14ac:dyDescent="0.25">
      <c r="A45" s="14"/>
      <c r="B45" s="28"/>
      <c r="C45" s="27">
        <v>709</v>
      </c>
      <c r="D45" s="35" t="s">
        <v>22</v>
      </c>
      <c r="E45" s="34">
        <v>7</v>
      </c>
      <c r="F45" s="33">
        <v>9</v>
      </c>
      <c r="G45" s="68">
        <v>271790303.08999997</v>
      </c>
      <c r="H45" s="68">
        <v>286155546.94999999</v>
      </c>
      <c r="I45" s="61">
        <v>385430083.08999997</v>
      </c>
      <c r="J45" s="97">
        <f t="shared" si="1"/>
        <v>1.4181156527956393</v>
      </c>
      <c r="K45" s="97">
        <f t="shared" si="2"/>
        <v>1.3469250804260882</v>
      </c>
      <c r="L45" s="32">
        <v>385430083.08999997</v>
      </c>
      <c r="M45" s="97">
        <f t="shared" si="3"/>
        <v>1</v>
      </c>
      <c r="N45" s="31">
        <v>385430083.08999997</v>
      </c>
      <c r="O45" s="21"/>
      <c r="P45" s="97">
        <f t="shared" si="4"/>
        <v>1</v>
      </c>
    </row>
    <row r="46" spans="1:16" ht="23.45" customHeight="1" x14ac:dyDescent="0.25">
      <c r="A46" s="14"/>
      <c r="B46" s="28">
        <v>800</v>
      </c>
      <c r="C46" s="27">
        <v>804</v>
      </c>
      <c r="D46" s="30" t="s">
        <v>21</v>
      </c>
      <c r="E46" s="29">
        <v>8</v>
      </c>
      <c r="F46" s="29" t="s">
        <v>3</v>
      </c>
      <c r="G46" s="65">
        <f>G47+G48</f>
        <v>207711670.43000001</v>
      </c>
      <c r="H46" s="65">
        <f>H47+H48</f>
        <v>254272632.06999999</v>
      </c>
      <c r="I46" s="64">
        <f>I47+I48</f>
        <v>247995691.75</v>
      </c>
      <c r="J46" s="96">
        <f t="shared" si="1"/>
        <v>1.1939420218257593</v>
      </c>
      <c r="K46" s="96">
        <f t="shared" si="2"/>
        <v>0.97531413322424731</v>
      </c>
      <c r="L46" s="64">
        <f t="shared" ref="L46:N46" si="10">L47+L48</f>
        <v>247393016.75</v>
      </c>
      <c r="M46" s="96">
        <f t="shared" si="3"/>
        <v>0.99756981665388145</v>
      </c>
      <c r="N46" s="64">
        <f t="shared" si="10"/>
        <v>246902591.75</v>
      </c>
      <c r="O46" s="21"/>
      <c r="P46" s="96">
        <f t="shared" si="4"/>
        <v>0.99801762795715621</v>
      </c>
    </row>
    <row r="47" spans="1:16" ht="16.5" customHeight="1" x14ac:dyDescent="0.25">
      <c r="A47" s="14"/>
      <c r="B47" s="28"/>
      <c r="C47" s="27">
        <v>801</v>
      </c>
      <c r="D47" s="26" t="s">
        <v>20</v>
      </c>
      <c r="E47" s="25">
        <v>8</v>
      </c>
      <c r="F47" s="24">
        <v>1</v>
      </c>
      <c r="G47" s="66">
        <v>201806470.43000001</v>
      </c>
      <c r="H47" s="66">
        <v>248366432.06999999</v>
      </c>
      <c r="I47" s="59">
        <v>242089491.75</v>
      </c>
      <c r="J47" s="97">
        <f t="shared" si="1"/>
        <v>1.1996121394629555</v>
      </c>
      <c r="K47" s="97">
        <f t="shared" si="2"/>
        <v>0.97472709871585672</v>
      </c>
      <c r="L47" s="23">
        <v>241486116.75</v>
      </c>
      <c r="M47" s="97">
        <f t="shared" si="3"/>
        <v>0.99750763655358043</v>
      </c>
      <c r="N47" s="22">
        <v>240994991.75</v>
      </c>
      <c r="O47" s="21"/>
      <c r="P47" s="97">
        <f t="shared" si="4"/>
        <v>0.99796623919167804</v>
      </c>
    </row>
    <row r="48" spans="1:16" ht="16.5" customHeight="1" x14ac:dyDescent="0.25">
      <c r="A48" s="14"/>
      <c r="B48" s="28"/>
      <c r="C48" s="27">
        <v>804</v>
      </c>
      <c r="D48" s="35" t="s">
        <v>19</v>
      </c>
      <c r="E48" s="34">
        <v>8</v>
      </c>
      <c r="F48" s="33">
        <v>4</v>
      </c>
      <c r="G48" s="68">
        <v>5905200</v>
      </c>
      <c r="H48" s="68">
        <v>5906200</v>
      </c>
      <c r="I48" s="61">
        <v>5906200</v>
      </c>
      <c r="J48" s="97">
        <f t="shared" si="1"/>
        <v>1.0001693422746054</v>
      </c>
      <c r="K48" s="97">
        <f t="shared" si="2"/>
        <v>1</v>
      </c>
      <c r="L48" s="32">
        <v>5906900</v>
      </c>
      <c r="M48" s="97">
        <f t="shared" si="3"/>
        <v>1.0001185195218585</v>
      </c>
      <c r="N48" s="31">
        <v>5907600</v>
      </c>
      <c r="O48" s="21"/>
      <c r="P48" s="97">
        <f t="shared" si="4"/>
        <v>1.0001185054766459</v>
      </c>
    </row>
    <row r="49" spans="1:16" ht="21" customHeight="1" x14ac:dyDescent="0.25">
      <c r="A49" s="14"/>
      <c r="B49" s="28">
        <v>900</v>
      </c>
      <c r="C49" s="27">
        <v>909</v>
      </c>
      <c r="D49" s="30" t="s">
        <v>18</v>
      </c>
      <c r="E49" s="29">
        <v>9</v>
      </c>
      <c r="F49" s="29" t="s">
        <v>3</v>
      </c>
      <c r="G49" s="65">
        <f>G50</f>
        <v>1087329.6599999999</v>
      </c>
      <c r="H49" s="65">
        <f>H50</f>
        <v>3400000</v>
      </c>
      <c r="I49" s="65">
        <f t="shared" ref="I49:N49" si="11">I50</f>
        <v>4664300</v>
      </c>
      <c r="J49" s="96">
        <f t="shared" si="1"/>
        <v>4.289683406594464</v>
      </c>
      <c r="K49" s="96">
        <f t="shared" si="2"/>
        <v>1.3718529411764706</v>
      </c>
      <c r="L49" s="65">
        <f t="shared" si="11"/>
        <v>4664300</v>
      </c>
      <c r="M49" s="96">
        <f t="shared" si="3"/>
        <v>1</v>
      </c>
      <c r="N49" s="81">
        <f t="shared" si="11"/>
        <v>4664300</v>
      </c>
      <c r="O49" s="21"/>
      <c r="P49" s="96">
        <f t="shared" si="4"/>
        <v>1</v>
      </c>
    </row>
    <row r="50" spans="1:16" ht="16.5" customHeight="1" x14ac:dyDescent="0.25">
      <c r="A50" s="14"/>
      <c r="B50" s="28"/>
      <c r="C50" s="27">
        <v>909</v>
      </c>
      <c r="D50" s="43" t="s">
        <v>17</v>
      </c>
      <c r="E50" s="42">
        <v>9</v>
      </c>
      <c r="F50" s="41">
        <v>9</v>
      </c>
      <c r="G50" s="69">
        <v>1087329.6599999999</v>
      </c>
      <c r="H50" s="69">
        <v>3400000</v>
      </c>
      <c r="I50" s="62">
        <v>4664300</v>
      </c>
      <c r="J50" s="97">
        <f t="shared" si="1"/>
        <v>4.289683406594464</v>
      </c>
      <c r="K50" s="97">
        <f t="shared" si="2"/>
        <v>1.3718529411764706</v>
      </c>
      <c r="L50" s="40">
        <v>4664300</v>
      </c>
      <c r="M50" s="97">
        <f t="shared" si="3"/>
        <v>1</v>
      </c>
      <c r="N50" s="9">
        <v>4664300</v>
      </c>
      <c r="O50" s="21"/>
      <c r="P50" s="97">
        <f t="shared" si="4"/>
        <v>1</v>
      </c>
    </row>
    <row r="51" spans="1:16" ht="25.9" customHeight="1" x14ac:dyDescent="0.25">
      <c r="A51" s="14"/>
      <c r="B51" s="28">
        <v>1000</v>
      </c>
      <c r="C51" s="27">
        <v>1006</v>
      </c>
      <c r="D51" s="30" t="s">
        <v>16</v>
      </c>
      <c r="E51" s="29">
        <v>10</v>
      </c>
      <c r="F51" s="29" t="s">
        <v>3</v>
      </c>
      <c r="G51" s="65">
        <f>G52+G53+G54+G55+G56</f>
        <v>436843523.75</v>
      </c>
      <c r="H51" s="65">
        <f>H52+H53+H54+H55+H56</f>
        <v>519120686.46000004</v>
      </c>
      <c r="I51" s="65">
        <f t="shared" ref="I51:N51" si="12">I52+I53+I54+I55+I56</f>
        <v>334247822.56999999</v>
      </c>
      <c r="J51" s="96">
        <f t="shared" si="1"/>
        <v>0.76514313340555729</v>
      </c>
      <c r="K51" s="96">
        <f t="shared" si="2"/>
        <v>0.64387305551106155</v>
      </c>
      <c r="L51" s="65">
        <f t="shared" si="12"/>
        <v>352761432.32999998</v>
      </c>
      <c r="M51" s="96">
        <f t="shared" si="3"/>
        <v>1.0553888716990005</v>
      </c>
      <c r="N51" s="81">
        <f t="shared" si="12"/>
        <v>332659348.13</v>
      </c>
      <c r="O51" s="21"/>
      <c r="P51" s="96">
        <f t="shared" si="4"/>
        <v>0.94301507376465421</v>
      </c>
    </row>
    <row r="52" spans="1:16" ht="16.5" customHeight="1" x14ac:dyDescent="0.25">
      <c r="A52" s="14"/>
      <c r="B52" s="28"/>
      <c r="C52" s="27">
        <v>1001</v>
      </c>
      <c r="D52" s="26" t="s">
        <v>15</v>
      </c>
      <c r="E52" s="25">
        <v>10</v>
      </c>
      <c r="F52" s="24">
        <v>1</v>
      </c>
      <c r="G52" s="66">
        <v>7823525.8700000001</v>
      </c>
      <c r="H52" s="66">
        <v>8257964</v>
      </c>
      <c r="I52" s="59">
        <v>8257964</v>
      </c>
      <c r="J52" s="97">
        <f t="shared" si="1"/>
        <v>1.0555297109281496</v>
      </c>
      <c r="K52" s="97">
        <f t="shared" si="2"/>
        <v>1</v>
      </c>
      <c r="L52" s="23">
        <v>8257964</v>
      </c>
      <c r="M52" s="97">
        <f t="shared" si="3"/>
        <v>1</v>
      </c>
      <c r="N52" s="22">
        <v>8257964</v>
      </c>
      <c r="O52" s="21"/>
      <c r="P52" s="97">
        <f t="shared" si="4"/>
        <v>1</v>
      </c>
    </row>
    <row r="53" spans="1:16" ht="16.5" customHeight="1" x14ac:dyDescent="0.25">
      <c r="A53" s="14"/>
      <c r="B53" s="28"/>
      <c r="C53" s="27">
        <v>1002</v>
      </c>
      <c r="D53" s="38" t="s">
        <v>14</v>
      </c>
      <c r="E53" s="16">
        <v>10</v>
      </c>
      <c r="F53" s="37">
        <v>2</v>
      </c>
      <c r="G53" s="67">
        <v>33926318.5</v>
      </c>
      <c r="H53" s="67">
        <v>35222488.020000003</v>
      </c>
      <c r="I53" s="60">
        <v>51528086.149999999</v>
      </c>
      <c r="J53" s="97">
        <f t="shared" si="1"/>
        <v>1.5188233922286616</v>
      </c>
      <c r="K53" s="97">
        <f t="shared" si="2"/>
        <v>1.4629314692574062</v>
      </c>
      <c r="L53" s="9">
        <v>50360848.549999997</v>
      </c>
      <c r="M53" s="97">
        <f t="shared" si="3"/>
        <v>0.97734754602369411</v>
      </c>
      <c r="N53" s="36">
        <v>50360848.549999997</v>
      </c>
      <c r="O53" s="21"/>
      <c r="P53" s="97">
        <f t="shared" si="4"/>
        <v>1</v>
      </c>
    </row>
    <row r="54" spans="1:16" ht="16.5" customHeight="1" x14ac:dyDescent="0.25">
      <c r="A54" s="14"/>
      <c r="B54" s="28"/>
      <c r="C54" s="27">
        <v>1003</v>
      </c>
      <c r="D54" s="38" t="s">
        <v>13</v>
      </c>
      <c r="E54" s="16">
        <v>10</v>
      </c>
      <c r="F54" s="37">
        <v>3</v>
      </c>
      <c r="G54" s="67">
        <v>14015930.32</v>
      </c>
      <c r="H54" s="67">
        <v>32857629.84</v>
      </c>
      <c r="I54" s="60">
        <v>43442130.240000002</v>
      </c>
      <c r="J54" s="97">
        <f t="shared" si="1"/>
        <v>3.0994824637512894</v>
      </c>
      <c r="K54" s="97">
        <f t="shared" si="2"/>
        <v>1.3221321943043718</v>
      </c>
      <c r="L54" s="9">
        <v>54834030.240000002</v>
      </c>
      <c r="M54" s="97">
        <f t="shared" si="3"/>
        <v>1.2622316156474007</v>
      </c>
      <c r="N54" s="36">
        <v>54825630.240000002</v>
      </c>
      <c r="O54" s="21"/>
      <c r="P54" s="97">
        <f t="shared" si="4"/>
        <v>0.99984681045760759</v>
      </c>
    </row>
    <row r="55" spans="1:16" ht="16.5" customHeight="1" x14ac:dyDescent="0.25">
      <c r="A55" s="14"/>
      <c r="B55" s="28"/>
      <c r="C55" s="27">
        <v>1004</v>
      </c>
      <c r="D55" s="38" t="s">
        <v>12</v>
      </c>
      <c r="E55" s="16">
        <v>10</v>
      </c>
      <c r="F55" s="37">
        <v>4</v>
      </c>
      <c r="G55" s="67">
        <v>237398823.56</v>
      </c>
      <c r="H55" s="67">
        <v>280309335</v>
      </c>
      <c r="I55" s="60">
        <v>109816526.31999999</v>
      </c>
      <c r="J55" s="97">
        <f t="shared" si="1"/>
        <v>0.46258243690177786</v>
      </c>
      <c r="K55" s="97">
        <f t="shared" si="2"/>
        <v>0.39176906584291954</v>
      </c>
      <c r="L55" s="9">
        <v>118105473.68000001</v>
      </c>
      <c r="M55" s="97">
        <f t="shared" si="3"/>
        <v>1.07547996315096</v>
      </c>
      <c r="N55" s="36">
        <v>98011789.480000004</v>
      </c>
      <c r="O55" s="21"/>
      <c r="P55" s="97">
        <f t="shared" si="4"/>
        <v>0.82986661351155755</v>
      </c>
    </row>
    <row r="56" spans="1:16" ht="16.5" customHeight="1" x14ac:dyDescent="0.25">
      <c r="A56" s="14"/>
      <c r="B56" s="28"/>
      <c r="C56" s="27">
        <v>1006</v>
      </c>
      <c r="D56" s="35" t="s">
        <v>11</v>
      </c>
      <c r="E56" s="34">
        <v>10</v>
      </c>
      <c r="F56" s="33">
        <v>6</v>
      </c>
      <c r="G56" s="68">
        <v>143678925.5</v>
      </c>
      <c r="H56" s="68">
        <v>162473269.59999999</v>
      </c>
      <c r="I56" s="61">
        <v>121203115.86</v>
      </c>
      <c r="J56" s="97">
        <f t="shared" si="1"/>
        <v>0.84356919734898772</v>
      </c>
      <c r="K56" s="97">
        <f t="shared" si="2"/>
        <v>0.74598803949963721</v>
      </c>
      <c r="L56" s="32">
        <v>121203115.86</v>
      </c>
      <c r="M56" s="97">
        <f t="shared" si="3"/>
        <v>1</v>
      </c>
      <c r="N56" s="31">
        <v>121203115.86</v>
      </c>
      <c r="O56" s="21"/>
      <c r="P56" s="97">
        <f t="shared" si="4"/>
        <v>1</v>
      </c>
    </row>
    <row r="57" spans="1:16" ht="38.450000000000003" customHeight="1" x14ac:dyDescent="0.25">
      <c r="A57" s="14"/>
      <c r="B57" s="28">
        <v>1100</v>
      </c>
      <c r="C57" s="27">
        <v>1105</v>
      </c>
      <c r="D57" s="30" t="s">
        <v>10</v>
      </c>
      <c r="E57" s="29">
        <v>11</v>
      </c>
      <c r="F57" s="29" t="s">
        <v>3</v>
      </c>
      <c r="G57" s="65">
        <f>G58+G61+G60+G59</f>
        <v>273190004.09000003</v>
      </c>
      <c r="H57" s="65">
        <f>H58+H61+H59+H60</f>
        <v>355159496.46999997</v>
      </c>
      <c r="I57" s="64">
        <f>I58+I61+I59+I60</f>
        <v>361261998.31</v>
      </c>
      <c r="J57" s="96">
        <f t="shared" si="1"/>
        <v>1.3223836630237227</v>
      </c>
      <c r="K57" s="96">
        <f t="shared" si="2"/>
        <v>1.0171824262075322</v>
      </c>
      <c r="L57" s="64">
        <f t="shared" ref="L57:N57" si="13">L58+L61+L59+L60</f>
        <v>369255366.73000002</v>
      </c>
      <c r="M57" s="96">
        <f t="shared" si="3"/>
        <v>1.0221262365191837</v>
      </c>
      <c r="N57" s="64">
        <f t="shared" si="13"/>
        <v>372569366.72999996</v>
      </c>
      <c r="O57" s="21"/>
      <c r="P57" s="96">
        <f t="shared" si="4"/>
        <v>1.0089748187801511</v>
      </c>
    </row>
    <row r="58" spans="1:16" ht="23.45" customHeight="1" x14ac:dyDescent="0.25">
      <c r="A58" s="14"/>
      <c r="B58" s="28"/>
      <c r="C58" s="27">
        <v>1101</v>
      </c>
      <c r="D58" s="26" t="s">
        <v>9</v>
      </c>
      <c r="E58" s="25">
        <v>11</v>
      </c>
      <c r="F58" s="24">
        <v>1</v>
      </c>
      <c r="G58" s="66">
        <v>246336283.02000001</v>
      </c>
      <c r="H58" s="66">
        <v>324835139.13999999</v>
      </c>
      <c r="I58" s="59">
        <v>342975962.19</v>
      </c>
      <c r="J58" s="97">
        <f t="shared" si="1"/>
        <v>1.3923079376908265</v>
      </c>
      <c r="K58" s="97">
        <f t="shared" si="2"/>
        <v>1.0558462458773019</v>
      </c>
      <c r="L58" s="23">
        <v>350959330.61000001</v>
      </c>
      <c r="M58" s="97">
        <f t="shared" si="3"/>
        <v>1.0232767578492203</v>
      </c>
      <c r="N58" s="22">
        <v>354502593.76999998</v>
      </c>
      <c r="O58" s="21"/>
      <c r="P58" s="97">
        <f t="shared" si="4"/>
        <v>1.0100959366255955</v>
      </c>
    </row>
    <row r="59" spans="1:16" ht="23.45" customHeight="1" x14ac:dyDescent="0.25">
      <c r="A59" s="14"/>
      <c r="B59" s="28"/>
      <c r="C59" s="27"/>
      <c r="D59" s="89" t="s">
        <v>70</v>
      </c>
      <c r="E59" s="16">
        <v>11</v>
      </c>
      <c r="F59" s="16">
        <v>2</v>
      </c>
      <c r="G59" s="82">
        <v>0</v>
      </c>
      <c r="H59" s="82">
        <v>1507483.49</v>
      </c>
      <c r="I59" s="60">
        <v>0</v>
      </c>
      <c r="J59" s="97"/>
      <c r="K59" s="97">
        <f t="shared" si="2"/>
        <v>0</v>
      </c>
      <c r="L59" s="9">
        <v>0</v>
      </c>
      <c r="M59" s="97"/>
      <c r="N59" s="9">
        <v>0</v>
      </c>
      <c r="O59" s="21"/>
      <c r="P59" s="97"/>
    </row>
    <row r="60" spans="1:16" ht="23.45" customHeight="1" x14ac:dyDescent="0.25">
      <c r="A60" s="14"/>
      <c r="B60" s="28"/>
      <c r="C60" s="27"/>
      <c r="D60" s="89" t="s">
        <v>71</v>
      </c>
      <c r="E60" s="16">
        <v>11</v>
      </c>
      <c r="F60" s="16">
        <v>3</v>
      </c>
      <c r="G60" s="82">
        <v>307368.42</v>
      </c>
      <c r="H60" s="82">
        <v>583084.21</v>
      </c>
      <c r="I60" s="60">
        <v>219263.16</v>
      </c>
      <c r="J60" s="97">
        <f t="shared" si="1"/>
        <v>0.71335617367587734</v>
      </c>
      <c r="K60" s="97">
        <f t="shared" si="2"/>
        <v>0.37604029784994525</v>
      </c>
      <c r="L60" s="9">
        <v>229263.16</v>
      </c>
      <c r="M60" s="97">
        <f t="shared" si="3"/>
        <v>1.0456072967296466</v>
      </c>
      <c r="N60" s="9">
        <v>0</v>
      </c>
      <c r="O60" s="21"/>
      <c r="P60" s="97">
        <f t="shared" si="4"/>
        <v>0</v>
      </c>
    </row>
    <row r="61" spans="1:16" ht="36.6" customHeight="1" x14ac:dyDescent="0.25">
      <c r="A61" s="14"/>
      <c r="B61" s="28"/>
      <c r="C61" s="27">
        <v>1105</v>
      </c>
      <c r="D61" s="35" t="s">
        <v>8</v>
      </c>
      <c r="E61" s="34">
        <v>11</v>
      </c>
      <c r="F61" s="33">
        <v>5</v>
      </c>
      <c r="G61" s="68">
        <v>26546352.649999999</v>
      </c>
      <c r="H61" s="68">
        <v>28233789.629999999</v>
      </c>
      <c r="I61" s="61">
        <v>18066772.960000001</v>
      </c>
      <c r="J61" s="97">
        <f t="shared" si="1"/>
        <v>0.68057458582733033</v>
      </c>
      <c r="K61" s="97">
        <f t="shared" si="2"/>
        <v>0.63989897200349732</v>
      </c>
      <c r="L61" s="32">
        <v>18066772.960000001</v>
      </c>
      <c r="M61" s="97">
        <f t="shared" si="3"/>
        <v>1</v>
      </c>
      <c r="N61" s="31">
        <v>18066772.960000001</v>
      </c>
      <c r="O61" s="21"/>
      <c r="P61" s="97">
        <f t="shared" si="4"/>
        <v>1</v>
      </c>
    </row>
    <row r="62" spans="1:16" ht="33.6" customHeight="1" x14ac:dyDescent="0.25">
      <c r="A62" s="14"/>
      <c r="B62" s="28">
        <v>1200</v>
      </c>
      <c r="C62" s="27">
        <v>1204</v>
      </c>
      <c r="D62" s="30" t="s">
        <v>7</v>
      </c>
      <c r="E62" s="29">
        <v>12</v>
      </c>
      <c r="F62" s="29" t="s">
        <v>3</v>
      </c>
      <c r="G62" s="65">
        <f>G64+G63</f>
        <v>80019525.159999996</v>
      </c>
      <c r="H62" s="65">
        <f>H63+H64</f>
        <v>140035526.95999998</v>
      </c>
      <c r="I62" s="65">
        <f>I63+I64</f>
        <v>108689542.43000001</v>
      </c>
      <c r="J62" s="96">
        <f t="shared" si="1"/>
        <v>1.358287770549425</v>
      </c>
      <c r="K62" s="96">
        <f t="shared" si="2"/>
        <v>0.77615691381692231</v>
      </c>
      <c r="L62" s="65">
        <f t="shared" ref="L62:N62" si="14">L63+L64</f>
        <v>93821049.900000006</v>
      </c>
      <c r="M62" s="96">
        <f t="shared" si="3"/>
        <v>0.86320217936720223</v>
      </c>
      <c r="N62" s="81">
        <f t="shared" si="14"/>
        <v>93821049.900000006</v>
      </c>
      <c r="O62" s="80"/>
      <c r="P62" s="96">
        <f t="shared" si="4"/>
        <v>1</v>
      </c>
    </row>
    <row r="63" spans="1:16" ht="19.149999999999999" customHeight="1" x14ac:dyDescent="0.25">
      <c r="A63" s="14"/>
      <c r="B63" s="28"/>
      <c r="C63" s="27">
        <v>1202</v>
      </c>
      <c r="D63" s="26" t="s">
        <v>6</v>
      </c>
      <c r="E63" s="25">
        <v>12</v>
      </c>
      <c r="F63" s="24">
        <v>2</v>
      </c>
      <c r="G63" s="66">
        <v>72346874.409999996</v>
      </c>
      <c r="H63" s="66">
        <v>132867526.95999999</v>
      </c>
      <c r="I63" s="59">
        <v>103839542.43000001</v>
      </c>
      <c r="J63" s="97">
        <f t="shared" si="1"/>
        <v>1.4353010171735492</v>
      </c>
      <c r="K63" s="97">
        <f t="shared" si="2"/>
        <v>0.78152686970128593</v>
      </c>
      <c r="L63" s="23">
        <v>88971049.900000006</v>
      </c>
      <c r="M63" s="97">
        <f t="shared" si="3"/>
        <v>0.85681280770258494</v>
      </c>
      <c r="N63" s="9">
        <v>88971049.900000006</v>
      </c>
      <c r="O63" s="80"/>
      <c r="P63" s="97">
        <f t="shared" si="4"/>
        <v>1</v>
      </c>
    </row>
    <row r="64" spans="1:16" ht="34.9" customHeight="1" x14ac:dyDescent="0.25">
      <c r="A64" s="14"/>
      <c r="B64" s="28"/>
      <c r="C64" s="27">
        <v>1204</v>
      </c>
      <c r="D64" s="35" t="s">
        <v>5</v>
      </c>
      <c r="E64" s="34">
        <v>12</v>
      </c>
      <c r="F64" s="33">
        <v>4</v>
      </c>
      <c r="G64" s="68">
        <v>7672650.75</v>
      </c>
      <c r="H64" s="68">
        <v>7168000</v>
      </c>
      <c r="I64" s="61">
        <v>4850000</v>
      </c>
      <c r="J64" s="97">
        <f t="shared" si="1"/>
        <v>0.63211530904101165</v>
      </c>
      <c r="K64" s="97">
        <f t="shared" si="2"/>
        <v>0.6766183035714286</v>
      </c>
      <c r="L64" s="32">
        <v>4850000</v>
      </c>
      <c r="M64" s="97">
        <f t="shared" si="3"/>
        <v>1</v>
      </c>
      <c r="N64" s="9">
        <v>4850000</v>
      </c>
      <c r="O64" s="80"/>
      <c r="P64" s="97">
        <f t="shared" si="4"/>
        <v>1</v>
      </c>
    </row>
    <row r="65" spans="1:16" ht="39" customHeight="1" x14ac:dyDescent="0.25">
      <c r="A65" s="14"/>
      <c r="B65" s="28">
        <v>1300</v>
      </c>
      <c r="C65" s="27">
        <v>1301</v>
      </c>
      <c r="D65" s="30" t="s">
        <v>4</v>
      </c>
      <c r="E65" s="29">
        <v>13</v>
      </c>
      <c r="F65" s="29" t="s">
        <v>3</v>
      </c>
      <c r="G65" s="65">
        <f>G66</f>
        <v>1417636.99</v>
      </c>
      <c r="H65" s="65">
        <f>H66</f>
        <v>2000000</v>
      </c>
      <c r="I65" s="65">
        <f>I66</f>
        <v>5000000</v>
      </c>
      <c r="J65" s="96">
        <f t="shared" si="1"/>
        <v>3.5269960048093836</v>
      </c>
      <c r="K65" s="96">
        <f t="shared" si="2"/>
        <v>2.5</v>
      </c>
      <c r="L65" s="65">
        <f t="shared" ref="L65:N65" si="15">L66</f>
        <v>5000000</v>
      </c>
      <c r="M65" s="96">
        <f t="shared" si="3"/>
        <v>1</v>
      </c>
      <c r="N65" s="81">
        <f t="shared" si="15"/>
        <v>5000000</v>
      </c>
      <c r="O65" s="80"/>
      <c r="P65" s="96">
        <f t="shared" si="4"/>
        <v>1</v>
      </c>
    </row>
    <row r="66" spans="1:16" ht="44.45" customHeight="1" thickBot="1" x14ac:dyDescent="0.3">
      <c r="A66" s="14"/>
      <c r="B66" s="28"/>
      <c r="C66" s="27">
        <v>1301</v>
      </c>
      <c r="D66" s="26" t="s">
        <v>2</v>
      </c>
      <c r="E66" s="25">
        <v>13</v>
      </c>
      <c r="F66" s="24">
        <v>1</v>
      </c>
      <c r="G66" s="66">
        <v>1417636.99</v>
      </c>
      <c r="H66" s="66">
        <v>2000000</v>
      </c>
      <c r="I66" s="59">
        <v>5000000</v>
      </c>
      <c r="J66" s="97">
        <f t="shared" si="1"/>
        <v>3.5269960048093836</v>
      </c>
      <c r="K66" s="97">
        <f t="shared" si="2"/>
        <v>2.5</v>
      </c>
      <c r="L66" s="23">
        <v>5000000</v>
      </c>
      <c r="M66" s="97">
        <f t="shared" si="3"/>
        <v>1</v>
      </c>
      <c r="N66" s="9">
        <v>5000000</v>
      </c>
      <c r="O66" s="80"/>
      <c r="P66" s="97">
        <f t="shared" si="4"/>
        <v>1</v>
      </c>
    </row>
    <row r="67" spans="1:16" ht="409.6" hidden="1" customHeight="1" x14ac:dyDescent="0.25">
      <c r="A67" s="20"/>
      <c r="B67" s="19"/>
      <c r="C67" s="18">
        <v>1301</v>
      </c>
      <c r="D67" s="17" t="s">
        <v>1</v>
      </c>
      <c r="E67" s="16">
        <v>0</v>
      </c>
      <c r="F67" s="16">
        <v>0</v>
      </c>
      <c r="G67" s="70"/>
      <c r="H67" s="70"/>
      <c r="I67" s="63">
        <v>6978213700</v>
      </c>
      <c r="J67" s="97" t="e">
        <f t="shared" si="1"/>
        <v>#DIV/0!</v>
      </c>
      <c r="K67" s="97" t="e">
        <f t="shared" si="2"/>
        <v>#DIV/0!</v>
      </c>
      <c r="L67" s="15">
        <v>7034414000</v>
      </c>
      <c r="M67" s="96">
        <f t="shared" si="3"/>
        <v>1.0080536799840338</v>
      </c>
      <c r="N67" s="87">
        <v>6983014700</v>
      </c>
      <c r="O67" s="2"/>
      <c r="P67" s="97">
        <f t="shared" si="4"/>
        <v>0.99269316534397889</v>
      </c>
    </row>
    <row r="68" spans="1:16" ht="17.25" customHeight="1" x14ac:dyDescent="0.25">
      <c r="A68" s="14"/>
      <c r="B68" s="13"/>
      <c r="C68" s="13"/>
      <c r="D68" s="12" t="s">
        <v>0</v>
      </c>
      <c r="E68" s="11"/>
      <c r="F68" s="10"/>
      <c r="G68" s="71">
        <f>G65+G62+G57+G51+G49+G46+G40+G38+G33+G26+G21+G12</f>
        <v>11040784031.049999</v>
      </c>
      <c r="H68" s="71">
        <f>H65+H62+H57+H51+H49+H46+H40+H38+H33+H26+H21+H12</f>
        <v>12079315703.700003</v>
      </c>
      <c r="I68" s="71">
        <f t="shared" ref="I68:N68" si="16">I65+I62+I57+I51+I49+I46+I40+I38+I33+I26+I21+I12</f>
        <v>12463724900</v>
      </c>
      <c r="J68" s="97">
        <f t="shared" si="1"/>
        <v>1.1288804187228247</v>
      </c>
      <c r="K68" s="97">
        <f t="shared" si="2"/>
        <v>1.0318237560578245</v>
      </c>
      <c r="L68" s="71">
        <f t="shared" si="16"/>
        <v>12961550200.000004</v>
      </c>
      <c r="M68" s="96">
        <f t="shared" si="3"/>
        <v>1.0399419358172775</v>
      </c>
      <c r="N68" s="88">
        <f t="shared" si="16"/>
        <v>10972713900</v>
      </c>
      <c r="O68" s="2"/>
      <c r="P68" s="97">
        <f t="shared" si="4"/>
        <v>0.84655876270108465</v>
      </c>
    </row>
    <row r="69" spans="1:16" ht="16.5" customHeight="1" x14ac:dyDescent="0.3">
      <c r="A69" s="2"/>
      <c r="B69" s="2"/>
      <c r="C69" s="2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2"/>
      <c r="P69" s="7"/>
    </row>
    <row r="70" spans="1:16" ht="16.5" customHeight="1" x14ac:dyDescent="0.3">
      <c r="A70" s="2"/>
      <c r="B70" s="2"/>
      <c r="C70" s="2"/>
      <c r="D70" s="8"/>
      <c r="E70" s="7"/>
      <c r="F70" s="7"/>
      <c r="G70" s="7"/>
      <c r="H70" s="7"/>
      <c r="I70" s="83"/>
      <c r="J70" s="83"/>
      <c r="K70" s="83"/>
      <c r="L70" s="6"/>
      <c r="M70" s="6"/>
      <c r="N70" s="6"/>
      <c r="O70" s="2"/>
      <c r="P70" s="6"/>
    </row>
    <row r="71" spans="1:16" ht="17.25" customHeight="1" x14ac:dyDescent="0.3">
      <c r="A71" s="2"/>
      <c r="B71" s="2"/>
      <c r="C71" s="2"/>
      <c r="D71" s="5"/>
      <c r="E71" s="4"/>
      <c r="F71" s="4"/>
      <c r="G71" s="4"/>
      <c r="H71" s="4"/>
      <c r="I71" s="4"/>
      <c r="J71" s="4"/>
      <c r="K71" s="4"/>
      <c r="L71" s="3"/>
      <c r="M71" s="3"/>
      <c r="N71" s="3"/>
      <c r="O71" s="2"/>
      <c r="P71" s="3"/>
    </row>
  </sheetData>
  <mergeCells count="11">
    <mergeCell ref="E8:E10"/>
    <mergeCell ref="D8:D10"/>
    <mergeCell ref="F8:F10"/>
    <mergeCell ref="D4:P4"/>
    <mergeCell ref="L3:N3"/>
    <mergeCell ref="D6:N6"/>
    <mergeCell ref="I8:K9"/>
    <mergeCell ref="L8:M9"/>
    <mergeCell ref="N8:P9"/>
    <mergeCell ref="G8:G10"/>
    <mergeCell ref="H8:H10"/>
  </mergeCells>
  <pageMargins left="0.59055118110236204" right="0.59055118110236204" top="0.17" bottom="0.17" header="0.17" footer="0.17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D7" workbookViewId="0">
      <selection activeCell="I12" sqref="I12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19.28515625" style="1" hidden="1" customWidth="1"/>
    <col min="8" max="8" width="21.28515625" style="1" hidden="1" customWidth="1"/>
    <col min="9" max="9" width="18.85546875" style="1" customWidth="1"/>
    <col min="10" max="10" width="20.7109375" style="1" customWidth="1"/>
    <col min="11" max="11" width="19.42578125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7"/>
      <c r="B1" s="57"/>
      <c r="C1" s="57"/>
      <c r="D1" s="56"/>
      <c r="E1" s="56"/>
      <c r="F1" s="55"/>
      <c r="G1" s="55"/>
      <c r="H1" s="55"/>
      <c r="I1" s="55"/>
      <c r="J1" s="7"/>
      <c r="K1" s="54"/>
      <c r="L1" s="2"/>
    </row>
    <row r="2" spans="1:12" ht="19.5" customHeight="1" x14ac:dyDescent="0.25">
      <c r="A2" s="50"/>
      <c r="B2" s="50"/>
      <c r="C2" s="50"/>
      <c r="D2" s="48"/>
      <c r="E2" s="48"/>
      <c r="F2" s="2"/>
      <c r="G2" s="2"/>
      <c r="H2" s="2"/>
      <c r="I2" s="2"/>
      <c r="J2" s="53"/>
      <c r="K2" s="78" t="s">
        <v>67</v>
      </c>
      <c r="L2" s="2"/>
    </row>
    <row r="3" spans="1:12" ht="18.600000000000001" customHeight="1" x14ac:dyDescent="0.25">
      <c r="A3" s="50"/>
      <c r="B3" s="50"/>
      <c r="C3" s="50"/>
      <c r="D3" s="48"/>
      <c r="E3" s="52"/>
      <c r="F3" s="2"/>
      <c r="G3" s="2"/>
      <c r="H3" s="2"/>
      <c r="I3" s="2"/>
      <c r="J3" s="103" t="s">
        <v>62</v>
      </c>
      <c r="K3" s="103"/>
      <c r="L3" s="2"/>
    </row>
    <row r="4" spans="1:12" ht="42" customHeight="1" x14ac:dyDescent="0.25">
      <c r="A4" s="50"/>
      <c r="B4" s="50"/>
      <c r="C4" s="50"/>
      <c r="D4" s="104" t="s">
        <v>66</v>
      </c>
      <c r="E4" s="104"/>
      <c r="F4" s="104"/>
      <c r="G4" s="104"/>
      <c r="H4" s="104"/>
      <c r="I4" s="104"/>
      <c r="J4" s="104"/>
      <c r="K4" s="104"/>
      <c r="L4" s="76"/>
    </row>
    <row r="5" spans="1:12" ht="13.9" hidden="1" customHeight="1" x14ac:dyDescent="0.25">
      <c r="A5" s="50"/>
      <c r="B5" s="50"/>
      <c r="C5" s="50"/>
      <c r="D5" s="73"/>
      <c r="E5" s="73"/>
      <c r="F5" s="74"/>
      <c r="G5" s="74"/>
      <c r="H5" s="74"/>
      <c r="I5" s="74"/>
      <c r="J5" s="75"/>
      <c r="K5" s="72"/>
      <c r="L5" s="2"/>
    </row>
    <row r="6" spans="1:12" ht="7.9" hidden="1" customHeight="1" x14ac:dyDescent="0.25">
      <c r="A6" s="50"/>
      <c r="B6" s="50"/>
      <c r="C6" s="50"/>
      <c r="D6" s="106"/>
      <c r="E6" s="106"/>
      <c r="F6" s="106"/>
      <c r="G6" s="106"/>
      <c r="H6" s="106"/>
      <c r="I6" s="106"/>
      <c r="J6" s="106"/>
      <c r="K6" s="106"/>
      <c r="L6" s="2"/>
    </row>
    <row r="7" spans="1:12" ht="17.25" customHeight="1" thickBot="1" x14ac:dyDescent="0.3">
      <c r="A7" s="50"/>
      <c r="B7" s="51"/>
      <c r="C7" s="51"/>
      <c r="D7" s="50"/>
      <c r="E7" s="50"/>
      <c r="F7" s="49"/>
      <c r="G7" s="49"/>
      <c r="H7" s="49"/>
      <c r="I7" s="49"/>
      <c r="J7" s="48"/>
      <c r="K7" s="79" t="s">
        <v>68</v>
      </c>
      <c r="L7" s="2"/>
    </row>
    <row r="8" spans="1:12" ht="22.15" customHeight="1" x14ac:dyDescent="0.25">
      <c r="A8" s="20"/>
      <c r="B8" s="47" t="s">
        <v>58</v>
      </c>
      <c r="C8" s="46" t="s">
        <v>57</v>
      </c>
      <c r="D8" s="107" t="s">
        <v>56</v>
      </c>
      <c r="E8" s="107" t="s">
        <v>61</v>
      </c>
      <c r="F8" s="107" t="s">
        <v>60</v>
      </c>
      <c r="G8" s="107" t="s">
        <v>64</v>
      </c>
      <c r="H8" s="107" t="s">
        <v>65</v>
      </c>
      <c r="I8" s="107" t="s">
        <v>59</v>
      </c>
      <c r="J8" s="107" t="s">
        <v>55</v>
      </c>
      <c r="K8" s="107" t="s">
        <v>54</v>
      </c>
      <c r="L8" s="2"/>
    </row>
    <row r="9" spans="1:12" ht="35.450000000000003" customHeight="1" x14ac:dyDescent="0.25">
      <c r="A9" s="20"/>
      <c r="B9" s="45"/>
      <c r="C9" s="84"/>
      <c r="D9" s="119"/>
      <c r="E9" s="119"/>
      <c r="F9" s="119"/>
      <c r="G9" s="119"/>
      <c r="H9" s="119"/>
      <c r="I9" s="119"/>
      <c r="J9" s="119"/>
      <c r="K9" s="119"/>
      <c r="L9" s="2"/>
    </row>
    <row r="10" spans="1:12" ht="16.5" customHeight="1" x14ac:dyDescent="0.25">
      <c r="A10" s="20"/>
      <c r="B10" s="45"/>
      <c r="C10" s="44"/>
      <c r="D10" s="85">
        <v>1</v>
      </c>
      <c r="E10" s="85">
        <v>2</v>
      </c>
      <c r="F10" s="85">
        <v>3</v>
      </c>
      <c r="G10" s="85">
        <v>4</v>
      </c>
      <c r="H10" s="85">
        <v>5</v>
      </c>
      <c r="I10" s="85">
        <v>6</v>
      </c>
      <c r="J10" s="85">
        <v>7</v>
      </c>
      <c r="K10" s="85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5">
        <f>'в рублях'!G12/1000</f>
        <v>941564.39614999993</v>
      </c>
      <c r="H11" s="65">
        <f>'в рублях'!H12/1000</f>
        <v>877511.0797</v>
      </c>
      <c r="I11" s="65">
        <f>'в рублях'!I12/1000-34748</f>
        <v>1149672.0391300002</v>
      </c>
      <c r="J11" s="65">
        <f>'в рублях'!L12/1000</f>
        <v>1245324.1881300001</v>
      </c>
      <c r="K11" s="81">
        <f>'в рублях'!N12/1000</f>
        <v>1390243.0271300001</v>
      </c>
      <c r="L11" s="80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7">
        <f>'в рублях'!G13/1000</f>
        <v>9279.4763800000001</v>
      </c>
      <c r="H12" s="67">
        <f>'в рублях'!H13/1000</f>
        <v>5993.8609999999999</v>
      </c>
      <c r="I12" s="67">
        <f>'в рублях'!I13/1000</f>
        <v>6279.9520000000002</v>
      </c>
      <c r="J12" s="67">
        <f>'в рублях'!L13/1000</f>
        <v>6279.9520000000002</v>
      </c>
      <c r="K12" s="82">
        <f>'в рублях'!N13/1000</f>
        <v>6279.9520000000002</v>
      </c>
      <c r="L12" s="80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7">
        <f>'в рублях'!G14/1000</f>
        <v>29683.561440000001</v>
      </c>
      <c r="H13" s="67">
        <f>'в рублях'!H14/1000</f>
        <v>29492.576000000001</v>
      </c>
      <c r="I13" s="67">
        <f>'в рублях'!I14/1000</f>
        <v>30681.864000000001</v>
      </c>
      <c r="J13" s="67">
        <f>'в рублях'!L14/1000</f>
        <v>30652.739000000001</v>
      </c>
      <c r="K13" s="82">
        <f>'в рублях'!N14/1000</f>
        <v>30652.739000000001</v>
      </c>
      <c r="L13" s="80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7">
        <f>'в рублях'!G15/1000</f>
        <v>270226.28476000001</v>
      </c>
      <c r="H14" s="67">
        <f>'в рублях'!H15/1000</f>
        <v>253457.09013</v>
      </c>
      <c r="I14" s="67">
        <f>'в рублях'!I15/1000</f>
        <v>292471.89299999998</v>
      </c>
      <c r="J14" s="67">
        <f>'в рублях'!L15/1000</f>
        <v>292471.89299999998</v>
      </c>
      <c r="K14" s="82">
        <f>'в рублях'!N15/1000</f>
        <v>292471.89299999998</v>
      </c>
      <c r="L14" s="80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7">
        <f>'в рублях'!G16/1000</f>
        <v>18.899999999999999</v>
      </c>
      <c r="H15" s="67">
        <f>'в рублях'!H16/1000</f>
        <v>8.1</v>
      </c>
      <c r="I15" s="67">
        <f>'в рублях'!I16/1000</f>
        <v>1.6</v>
      </c>
      <c r="J15" s="67">
        <f>'в рублях'!L16/1000</f>
        <v>21.5</v>
      </c>
      <c r="K15" s="82">
        <f>'в рублях'!N16/1000</f>
        <v>0.7</v>
      </c>
      <c r="L15" s="80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7">
        <f>'в рублях'!G17/1000</f>
        <v>76793.270659999995</v>
      </c>
      <c r="H16" s="67">
        <f>'в рублях'!H17/1000</f>
        <v>78337.108139999997</v>
      </c>
      <c r="I16" s="67">
        <f>'в рублях'!I17/1000</f>
        <v>89696.05</v>
      </c>
      <c r="J16" s="67">
        <f>'в рублях'!L17/1000</f>
        <v>89696.05</v>
      </c>
      <c r="K16" s="82">
        <f>'в рублях'!N17/1000</f>
        <v>89696.05</v>
      </c>
      <c r="L16" s="80"/>
    </row>
    <row r="17" spans="1:12" ht="31.15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7">
        <f>'в рублях'!G18/1000</f>
        <v>11500</v>
      </c>
      <c r="H17" s="67">
        <f>'в рублях'!H18/1000</f>
        <v>0</v>
      </c>
      <c r="I17" s="67">
        <f>'в рублях'!I18/1000</f>
        <v>0</v>
      </c>
      <c r="J17" s="67">
        <f>'в рублях'!L18/1000</f>
        <v>0</v>
      </c>
      <c r="K17" s="82">
        <f>'в рублях'!N18/1000</f>
        <v>0</v>
      </c>
      <c r="L17" s="80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7">
        <f>'в рублях'!G19/1000</f>
        <v>0</v>
      </c>
      <c r="H18" s="67">
        <f>'в рублях'!H19/1000</f>
        <v>6970</v>
      </c>
      <c r="I18" s="67">
        <f>'в рублях'!I19/1000-34748</f>
        <v>234801.42300000001</v>
      </c>
      <c r="J18" s="67">
        <f>'в рублях'!L19/1000</f>
        <v>314178.40100000001</v>
      </c>
      <c r="K18" s="82">
        <f>'в рублях'!N19/1000</f>
        <v>493349.64600000001</v>
      </c>
      <c r="L18" s="80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7">
        <f>'в рублях'!G20/1000</f>
        <v>544062.90290999995</v>
      </c>
      <c r="H19" s="67">
        <f>'в рублях'!H20/1000</f>
        <v>503252.34443</v>
      </c>
      <c r="I19" s="67">
        <f>'в рублях'!I20/1000</f>
        <v>495739.25712999998</v>
      </c>
      <c r="J19" s="67">
        <f>'в рублях'!L20/1000</f>
        <v>512023.65312999999</v>
      </c>
      <c r="K19" s="82">
        <f>'в рублях'!N20/1000</f>
        <v>477792.04713000002</v>
      </c>
      <c r="L19" s="80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5">
        <f>'в рублях'!G21/1000</f>
        <v>164819.25062999999</v>
      </c>
      <c r="H20" s="65">
        <f>'в рублях'!H21/1000</f>
        <v>246466.90969</v>
      </c>
      <c r="I20" s="65">
        <f>'в рублях'!I21/1000</f>
        <v>183578.83956999998</v>
      </c>
      <c r="J20" s="65">
        <f>'в рублях'!L21/1000</f>
        <v>187249.63957</v>
      </c>
      <c r="K20" s="81">
        <f>'в рублях'!N21/1000</f>
        <v>184366.63957</v>
      </c>
      <c r="L20" s="80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7">
        <f>'в рублях'!G22/1000</f>
        <v>10564.7</v>
      </c>
      <c r="H21" s="67">
        <f>'в рублях'!H22/1000</f>
        <v>10290.1</v>
      </c>
      <c r="I21" s="67">
        <f>'в рублях'!I22/1000</f>
        <v>11010.6</v>
      </c>
      <c r="J21" s="67">
        <f>'в рублях'!L22/1000</f>
        <v>14670.6</v>
      </c>
      <c r="K21" s="82">
        <f>'в рублях'!N22/1000</f>
        <v>11797.6</v>
      </c>
      <c r="L21" s="80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7">
        <f>'в рублях'!G23/1000</f>
        <v>138361.58891999998</v>
      </c>
      <c r="H22" s="67">
        <f>'в рублях'!H23/1000</f>
        <v>164031.53912</v>
      </c>
      <c r="I22" s="67">
        <f>'в рублях'!I23/1000</f>
        <v>25992.18204</v>
      </c>
      <c r="J22" s="67">
        <f>'в рублях'!L23/1000</f>
        <v>25992.18204</v>
      </c>
      <c r="K22" s="82">
        <f>'в рублях'!N23/1000</f>
        <v>25992.18204</v>
      </c>
      <c r="L22" s="80"/>
    </row>
    <row r="23" spans="1:12" ht="62.45" customHeight="1" x14ac:dyDescent="0.25">
      <c r="A23" s="14"/>
      <c r="B23" s="28"/>
      <c r="C23" s="27">
        <v>314</v>
      </c>
      <c r="D23" s="35" t="s">
        <v>42</v>
      </c>
      <c r="E23" s="34">
        <v>3</v>
      </c>
      <c r="F23" s="33">
        <v>14</v>
      </c>
      <c r="G23" s="67">
        <f>'в рублях'!G25/1000</f>
        <v>15584.961710000001</v>
      </c>
      <c r="H23" s="67">
        <f>'в рублях'!H25/1000</f>
        <v>72145.270569999993</v>
      </c>
      <c r="I23" s="67">
        <f>'в рублях'!I25/1000</f>
        <v>7856.64264</v>
      </c>
      <c r="J23" s="67">
        <f>'в рублях'!L25/1000</f>
        <v>7867.4426399999993</v>
      </c>
      <c r="K23" s="82">
        <f>'в рублях'!N25/1000</f>
        <v>7857.4426399999993</v>
      </c>
      <c r="L23" s="80"/>
    </row>
    <row r="24" spans="1:12" ht="29.45" customHeight="1" x14ac:dyDescent="0.25">
      <c r="A24" s="14"/>
      <c r="B24" s="28">
        <v>400</v>
      </c>
      <c r="C24" s="27">
        <v>412</v>
      </c>
      <c r="D24" s="30" t="s">
        <v>41</v>
      </c>
      <c r="E24" s="29">
        <v>4</v>
      </c>
      <c r="F24" s="29" t="s">
        <v>3</v>
      </c>
      <c r="G24" s="65">
        <f>'в рублях'!G26/1000</f>
        <v>1591511.3563200003</v>
      </c>
      <c r="H24" s="65">
        <f>'в рублях'!H26/1000</f>
        <v>1627684.8406999998</v>
      </c>
      <c r="I24" s="65">
        <f>'в рублях'!I26/1000</f>
        <v>1389770.48808</v>
      </c>
      <c r="J24" s="65">
        <f>'в рублях'!L26/1000</f>
        <v>1460482.5940399999</v>
      </c>
      <c r="K24" s="81">
        <f>'в рублях'!N26/1000</f>
        <v>1431482.3941600001</v>
      </c>
      <c r="L24" s="80"/>
    </row>
    <row r="25" spans="1:12" ht="18.600000000000001" customHeight="1" x14ac:dyDescent="0.25">
      <c r="A25" s="14"/>
      <c r="B25" s="28"/>
      <c r="C25" s="27">
        <v>401</v>
      </c>
      <c r="D25" s="26" t="s">
        <v>40</v>
      </c>
      <c r="E25" s="25">
        <v>4</v>
      </c>
      <c r="F25" s="24">
        <v>1</v>
      </c>
      <c r="G25" s="67">
        <f>'в рублях'!G27/1000</f>
        <v>7349.1528899999994</v>
      </c>
      <c r="H25" s="67">
        <f>'в рублях'!H27/1000</f>
        <v>7701</v>
      </c>
      <c r="I25" s="67">
        <f>'в рублях'!I27/1000</f>
        <v>11726.2641</v>
      </c>
      <c r="J25" s="67">
        <f>'в рублях'!L27/1000</f>
        <v>11726.2641</v>
      </c>
      <c r="K25" s="82">
        <f>'в рублях'!N27/1000</f>
        <v>11726.2641</v>
      </c>
      <c r="L25" s="80"/>
    </row>
    <row r="26" spans="1:12" ht="16.5" customHeight="1" x14ac:dyDescent="0.25">
      <c r="A26" s="14"/>
      <c r="B26" s="28"/>
      <c r="C26" s="27">
        <v>405</v>
      </c>
      <c r="D26" s="38" t="s">
        <v>39</v>
      </c>
      <c r="E26" s="16">
        <v>4</v>
      </c>
      <c r="F26" s="37">
        <v>5</v>
      </c>
      <c r="G26" s="67">
        <f>'в рублях'!G28/1000</f>
        <v>23577.466800000002</v>
      </c>
      <c r="H26" s="67">
        <f>'в рублях'!H28/1000</f>
        <v>27240.1</v>
      </c>
      <c r="I26" s="67">
        <f>'в рублях'!I28/1000</f>
        <v>16712.5</v>
      </c>
      <c r="J26" s="67">
        <f>'в рублях'!L28/1000</f>
        <v>16260.9</v>
      </c>
      <c r="K26" s="82">
        <f>'в рублях'!N28/1000</f>
        <v>16252</v>
      </c>
      <c r="L26" s="80"/>
    </row>
    <row r="27" spans="1:12" ht="16.5" customHeight="1" x14ac:dyDescent="0.25">
      <c r="A27" s="14"/>
      <c r="B27" s="28"/>
      <c r="C27" s="27">
        <v>408</v>
      </c>
      <c r="D27" s="38" t="s">
        <v>38</v>
      </c>
      <c r="E27" s="16">
        <v>4</v>
      </c>
      <c r="F27" s="37">
        <v>8</v>
      </c>
      <c r="G27" s="67">
        <f>'в рублях'!G29/1000</f>
        <v>274032.79105</v>
      </c>
      <c r="H27" s="67">
        <f>'в рублях'!H29/1000</f>
        <v>194301.024</v>
      </c>
      <c r="I27" s="67">
        <f>'в рублях'!I29/1000</f>
        <v>208479.024</v>
      </c>
      <c r="J27" s="67">
        <f>'в рублях'!L29/1000</f>
        <v>192534.024</v>
      </c>
      <c r="K27" s="82">
        <f>'в рублях'!N29/1000</f>
        <v>192534.024</v>
      </c>
      <c r="L27" s="80"/>
    </row>
    <row r="28" spans="1:12" ht="16.5" customHeight="1" x14ac:dyDescent="0.25">
      <c r="A28" s="14"/>
      <c r="B28" s="28"/>
      <c r="C28" s="27">
        <v>409</v>
      </c>
      <c r="D28" s="38" t="s">
        <v>37</v>
      </c>
      <c r="E28" s="16">
        <v>4</v>
      </c>
      <c r="F28" s="37">
        <v>9</v>
      </c>
      <c r="G28" s="67">
        <f>'в рублях'!G30/1000</f>
        <v>905731.59115999995</v>
      </c>
      <c r="H28" s="67">
        <f>'в рублях'!H30/1000</f>
        <v>1056343.5234900001</v>
      </c>
      <c r="I28" s="67">
        <f>'в рублях'!I30/1000</f>
        <v>820250.88600000006</v>
      </c>
      <c r="J28" s="67">
        <f>'в рублях'!L30/1000</f>
        <v>915489.63398000004</v>
      </c>
      <c r="K28" s="82">
        <f>'в рублях'!N30/1000</f>
        <v>886178.11815999995</v>
      </c>
      <c r="L28" s="80"/>
    </row>
    <row r="29" spans="1:12" ht="16.5" customHeight="1" x14ac:dyDescent="0.25">
      <c r="A29" s="14"/>
      <c r="B29" s="28"/>
      <c r="C29" s="27">
        <v>410</v>
      </c>
      <c r="D29" s="38" t="s">
        <v>36</v>
      </c>
      <c r="E29" s="16">
        <v>4</v>
      </c>
      <c r="F29" s="37">
        <v>10</v>
      </c>
      <c r="G29" s="67">
        <f>'в рублях'!G31/1000</f>
        <v>46563.739939999999</v>
      </c>
      <c r="H29" s="67">
        <f>'в рублях'!H31/1000</f>
        <v>25719.696350000002</v>
      </c>
      <c r="I29" s="67">
        <f>'в рублях'!I31/1000</f>
        <v>9009.1967499999992</v>
      </c>
      <c r="J29" s="67">
        <f>'в рублях'!L31/1000</f>
        <v>9101.9807300000011</v>
      </c>
      <c r="K29" s="82">
        <f>'в рублях'!N31/1000</f>
        <v>9656.1966699999994</v>
      </c>
      <c r="L29" s="80"/>
    </row>
    <row r="30" spans="1:12" ht="16.5" customHeight="1" x14ac:dyDescent="0.25">
      <c r="A30" s="14"/>
      <c r="B30" s="28"/>
      <c r="C30" s="27">
        <v>412</v>
      </c>
      <c r="D30" s="35" t="s">
        <v>35</v>
      </c>
      <c r="E30" s="34">
        <v>4</v>
      </c>
      <c r="F30" s="33">
        <v>12</v>
      </c>
      <c r="G30" s="67">
        <f>'в рублях'!G32/1000</f>
        <v>334256.61448000005</v>
      </c>
      <c r="H30" s="67">
        <f>'в рублях'!H32/1000</f>
        <v>316379.49686000001</v>
      </c>
      <c r="I30" s="67">
        <f>'в рублях'!I32/1000</f>
        <v>323592.61723000003</v>
      </c>
      <c r="J30" s="67">
        <f>'в рублях'!L32/1000</f>
        <v>315369.79123000003</v>
      </c>
      <c r="K30" s="82">
        <f>'в рублях'!N32/1000</f>
        <v>315135.79123000003</v>
      </c>
      <c r="L30" s="80"/>
    </row>
    <row r="31" spans="1:12" ht="26.45" customHeight="1" x14ac:dyDescent="0.25">
      <c r="A31" s="14"/>
      <c r="B31" s="28">
        <v>500</v>
      </c>
      <c r="C31" s="27">
        <v>505</v>
      </c>
      <c r="D31" s="30" t="s">
        <v>34</v>
      </c>
      <c r="E31" s="29">
        <v>5</v>
      </c>
      <c r="F31" s="29" t="s">
        <v>3</v>
      </c>
      <c r="G31" s="65">
        <f>'в рублях'!G33/1000</f>
        <v>1082719.0842899999</v>
      </c>
      <c r="H31" s="65">
        <f>'в рублях'!H33/1000</f>
        <v>1149786.42958</v>
      </c>
      <c r="I31" s="65">
        <f>'в рублях'!I33/1000</f>
        <v>875290.82305000001</v>
      </c>
      <c r="J31" s="65">
        <f>'в рублях'!L33/1000</f>
        <v>890845.05568999995</v>
      </c>
      <c r="K31" s="81">
        <f>'в рублях'!N33/1000</f>
        <v>939034.95207999996</v>
      </c>
      <c r="L31" s="80"/>
    </row>
    <row r="32" spans="1:12" ht="16.5" customHeight="1" x14ac:dyDescent="0.25">
      <c r="A32" s="14"/>
      <c r="B32" s="28"/>
      <c r="C32" s="27">
        <v>501</v>
      </c>
      <c r="D32" s="26" t="s">
        <v>33</v>
      </c>
      <c r="E32" s="25">
        <v>5</v>
      </c>
      <c r="F32" s="24">
        <v>1</v>
      </c>
      <c r="G32" s="67">
        <f>'в рублях'!G34/1000</f>
        <v>122194.34356000001</v>
      </c>
      <c r="H32" s="67">
        <f>'в рублях'!H34/1000</f>
        <v>331815.41213000001</v>
      </c>
      <c r="I32" s="67">
        <f>'в рублях'!I34/1000</f>
        <v>146755.31596000001</v>
      </c>
      <c r="J32" s="67">
        <f>'в рублях'!L34/1000</f>
        <v>179347.05752999999</v>
      </c>
      <c r="K32" s="82">
        <f>'в рублях'!N34/1000</f>
        <v>183893.57438999999</v>
      </c>
      <c r="L32" s="80"/>
    </row>
    <row r="33" spans="1:12" ht="16.5" customHeight="1" x14ac:dyDescent="0.25">
      <c r="A33" s="14"/>
      <c r="B33" s="28"/>
      <c r="C33" s="27">
        <v>502</v>
      </c>
      <c r="D33" s="38" t="s">
        <v>32</v>
      </c>
      <c r="E33" s="16">
        <v>5</v>
      </c>
      <c r="F33" s="37">
        <v>2</v>
      </c>
      <c r="G33" s="67">
        <f>'в рублях'!G35/1000</f>
        <v>154314.65866999998</v>
      </c>
      <c r="H33" s="67">
        <f>'в рублях'!H35/1000</f>
        <v>75976.23689</v>
      </c>
      <c r="I33" s="67">
        <f>'в рублях'!I35/1000</f>
        <v>69182.370999999999</v>
      </c>
      <c r="J33" s="67">
        <f>'в рублях'!L35/1000</f>
        <v>73800.346000000005</v>
      </c>
      <c r="K33" s="82">
        <f>'в рублях'!N35/1000</f>
        <v>75414.895999999993</v>
      </c>
      <c r="L33" s="80"/>
    </row>
    <row r="34" spans="1:12" ht="16.5" customHeight="1" x14ac:dyDescent="0.25">
      <c r="A34" s="14"/>
      <c r="B34" s="28"/>
      <c r="C34" s="27">
        <v>503</v>
      </c>
      <c r="D34" s="38" t="s">
        <v>31</v>
      </c>
      <c r="E34" s="16">
        <v>5</v>
      </c>
      <c r="F34" s="37">
        <v>3</v>
      </c>
      <c r="G34" s="67">
        <f>'в рублях'!G36/1000</f>
        <v>718306.60090999992</v>
      </c>
      <c r="H34" s="67">
        <f>'в рублях'!H36/1000</f>
        <v>659187.51677999995</v>
      </c>
      <c r="I34" s="67">
        <f>'в рублях'!I36/1000</f>
        <v>596292.76165999996</v>
      </c>
      <c r="J34" s="67">
        <f>'в рублях'!L36/1000</f>
        <v>574637.27772999997</v>
      </c>
      <c r="K34" s="82">
        <f>'в рублях'!N36/1000</f>
        <v>616666.10725999996</v>
      </c>
      <c r="L34" s="80"/>
    </row>
    <row r="35" spans="1:12" ht="36" customHeight="1" x14ac:dyDescent="0.25">
      <c r="A35" s="14"/>
      <c r="B35" s="28"/>
      <c r="C35" s="27">
        <v>505</v>
      </c>
      <c r="D35" s="35" t="s">
        <v>30</v>
      </c>
      <c r="E35" s="34">
        <v>5</v>
      </c>
      <c r="F35" s="33">
        <v>5</v>
      </c>
      <c r="G35" s="67">
        <f>'в рублях'!G37/1000</f>
        <v>87903.481150000007</v>
      </c>
      <c r="H35" s="67">
        <f>'в рублях'!H37/1000</f>
        <v>82807.263780000008</v>
      </c>
      <c r="I35" s="67">
        <f>'в рублях'!I37/1000</f>
        <v>63060.374429999996</v>
      </c>
      <c r="J35" s="67">
        <f>'в рублях'!L37/1000</f>
        <v>63060.374429999996</v>
      </c>
      <c r="K35" s="82">
        <f>'в рублях'!N37/1000</f>
        <v>63060.374429999996</v>
      </c>
      <c r="L35" s="80"/>
    </row>
    <row r="36" spans="1:12" ht="27" customHeight="1" x14ac:dyDescent="0.25">
      <c r="A36" s="14"/>
      <c r="B36" s="28">
        <v>600</v>
      </c>
      <c r="C36" s="27">
        <v>605</v>
      </c>
      <c r="D36" s="30" t="s">
        <v>29</v>
      </c>
      <c r="E36" s="29">
        <v>6</v>
      </c>
      <c r="F36" s="29" t="s">
        <v>3</v>
      </c>
      <c r="G36" s="65">
        <f>'в рублях'!G38/1000</f>
        <v>221</v>
      </c>
      <c r="H36" s="65">
        <f>'в рублях'!H38/1000</f>
        <v>163.6</v>
      </c>
      <c r="I36" s="65">
        <f>'в рублях'!I38/1000</f>
        <v>177.7</v>
      </c>
      <c r="J36" s="65">
        <f>'в рублях'!L38/1000</f>
        <v>195.1</v>
      </c>
      <c r="K36" s="81">
        <f>'в рублях'!N38/1000</f>
        <v>172</v>
      </c>
      <c r="L36" s="80"/>
    </row>
    <row r="37" spans="1:12" ht="16.5" customHeight="1" x14ac:dyDescent="0.25">
      <c r="A37" s="14"/>
      <c r="B37" s="28"/>
      <c r="C37" s="27">
        <v>605</v>
      </c>
      <c r="D37" s="43" t="s">
        <v>28</v>
      </c>
      <c r="E37" s="42">
        <v>6</v>
      </c>
      <c r="F37" s="41">
        <v>5</v>
      </c>
      <c r="G37" s="67">
        <f>'в рублях'!G39/1000</f>
        <v>221</v>
      </c>
      <c r="H37" s="67">
        <f>'в рублях'!H39/1000</f>
        <v>163.6</v>
      </c>
      <c r="I37" s="67">
        <f>'в рублях'!I39/1000</f>
        <v>177.7</v>
      </c>
      <c r="J37" s="67">
        <f>'в рублях'!L39/1000</f>
        <v>195.1</v>
      </c>
      <c r="K37" s="82">
        <f>'в рублях'!N39/1000</f>
        <v>172</v>
      </c>
      <c r="L37" s="80"/>
    </row>
    <row r="38" spans="1:12" ht="25.15" customHeight="1" x14ac:dyDescent="0.25">
      <c r="A38" s="14"/>
      <c r="B38" s="28">
        <v>700</v>
      </c>
      <c r="C38" s="27">
        <v>709</v>
      </c>
      <c r="D38" s="30" t="s">
        <v>27</v>
      </c>
      <c r="E38" s="29">
        <v>7</v>
      </c>
      <c r="F38" s="29" t="s">
        <v>3</v>
      </c>
      <c r="G38" s="65">
        <f>'в рублях'!G40/1000</f>
        <v>6259679.2535800003</v>
      </c>
      <c r="H38" s="65">
        <f>'в рублях'!H40/1000</f>
        <v>6903714.5020700004</v>
      </c>
      <c r="I38" s="65">
        <f>'в рублях'!I40/1000</f>
        <v>7768627.6551100006</v>
      </c>
      <c r="J38" s="65">
        <f>'в рублях'!L40/1000</f>
        <v>8104558.4568600012</v>
      </c>
      <c r="K38" s="81">
        <f>'в рублях'!N40/1000</f>
        <v>5971798.2305500004</v>
      </c>
      <c r="L38" s="80"/>
    </row>
    <row r="39" spans="1:12" ht="16.5" customHeight="1" x14ac:dyDescent="0.25">
      <c r="A39" s="14"/>
      <c r="B39" s="28"/>
      <c r="C39" s="27">
        <v>701</v>
      </c>
      <c r="D39" s="26" t="s">
        <v>26</v>
      </c>
      <c r="E39" s="25">
        <v>7</v>
      </c>
      <c r="F39" s="24">
        <v>1</v>
      </c>
      <c r="G39" s="67">
        <f>'в рублях'!G41/1000</f>
        <v>1903140.0425499999</v>
      </c>
      <c r="H39" s="67">
        <f>'в рублях'!H41/1000</f>
        <v>1908115.5433099999</v>
      </c>
      <c r="I39" s="67">
        <f>'в рублях'!I41/1000</f>
        <v>2129290.9864000003</v>
      </c>
      <c r="J39" s="67">
        <f>'в рублях'!L41/1000</f>
        <v>2168008.2864000001</v>
      </c>
      <c r="K39" s="82">
        <f>'в рублях'!N41/1000</f>
        <v>2053110.6864</v>
      </c>
      <c r="L39" s="80"/>
    </row>
    <row r="40" spans="1:12" ht="16.5" customHeight="1" x14ac:dyDescent="0.25">
      <c r="A40" s="14"/>
      <c r="B40" s="28"/>
      <c r="C40" s="27">
        <v>702</v>
      </c>
      <c r="D40" s="38" t="s">
        <v>25</v>
      </c>
      <c r="E40" s="16">
        <v>7</v>
      </c>
      <c r="F40" s="37">
        <v>2</v>
      </c>
      <c r="G40" s="67">
        <f>'в рублях'!G42/1000</f>
        <v>3436907.5428599999</v>
      </c>
      <c r="H40" s="67">
        <f>'в рублях'!H42/1000</f>
        <v>3849963.33054</v>
      </c>
      <c r="I40" s="67">
        <f>'в рублях'!I42/1000</f>
        <v>4590942.1520299995</v>
      </c>
      <c r="J40" s="67">
        <f>'в рублях'!L42/1000</f>
        <v>5165933.4315600004</v>
      </c>
      <c r="K40" s="82">
        <f>'в рублях'!N42/1000</f>
        <v>3148070.8052500002</v>
      </c>
      <c r="L40" s="80"/>
    </row>
    <row r="41" spans="1:12" ht="16.5" customHeight="1" x14ac:dyDescent="0.25">
      <c r="A41" s="14"/>
      <c r="B41" s="28"/>
      <c r="C41" s="27">
        <v>703</v>
      </c>
      <c r="D41" s="38" t="s">
        <v>24</v>
      </c>
      <c r="E41" s="16">
        <v>7</v>
      </c>
      <c r="F41" s="37">
        <v>3</v>
      </c>
      <c r="G41" s="67">
        <f>'в рублях'!G43/1000</f>
        <v>372081.25748000003</v>
      </c>
      <c r="H41" s="67">
        <f>'в рублях'!H43/1000</f>
        <v>390306.41025999998</v>
      </c>
      <c r="I41" s="67">
        <f>'в рублях'!I43/1000</f>
        <v>385036.15075999999</v>
      </c>
      <c r="J41" s="67">
        <f>'в рублях'!L43/1000</f>
        <v>385036.15075999999</v>
      </c>
      <c r="K41" s="82">
        <f>'в рублях'!N43/1000</f>
        <v>385036.15075999999</v>
      </c>
      <c r="L41" s="80"/>
    </row>
    <row r="42" spans="1:12" ht="16.5" customHeight="1" x14ac:dyDescent="0.25">
      <c r="A42" s="14"/>
      <c r="B42" s="28"/>
      <c r="C42" s="27">
        <v>707</v>
      </c>
      <c r="D42" s="38" t="s">
        <v>23</v>
      </c>
      <c r="E42" s="16">
        <v>7</v>
      </c>
      <c r="F42" s="37">
        <v>7</v>
      </c>
      <c r="G42" s="67">
        <f>'в рублях'!G44/1000</f>
        <v>275760.10760000005</v>
      </c>
      <c r="H42" s="67">
        <f>'в рублях'!H44/1000</f>
        <v>469173.67100999999</v>
      </c>
      <c r="I42" s="67">
        <f>'в рублях'!I44/1000</f>
        <v>277928.28282999998</v>
      </c>
      <c r="J42" s="67">
        <f>'в рублях'!L44/1000</f>
        <v>150.50504999999998</v>
      </c>
      <c r="K42" s="82">
        <f>'в рублях'!N44/1000</f>
        <v>150.50504999999998</v>
      </c>
      <c r="L42" s="80"/>
    </row>
    <row r="43" spans="1:12" ht="16.5" customHeight="1" x14ac:dyDescent="0.25">
      <c r="A43" s="14"/>
      <c r="B43" s="28"/>
      <c r="C43" s="27">
        <v>709</v>
      </c>
      <c r="D43" s="35" t="s">
        <v>22</v>
      </c>
      <c r="E43" s="34">
        <v>7</v>
      </c>
      <c r="F43" s="33">
        <v>9</v>
      </c>
      <c r="G43" s="67">
        <f>'в рублях'!G45/1000</f>
        <v>271790.30309</v>
      </c>
      <c r="H43" s="67">
        <f>'в рублях'!H45/1000</f>
        <v>286155.54694999999</v>
      </c>
      <c r="I43" s="67">
        <f>'в рублях'!I45/1000</f>
        <v>385430.08308999997</v>
      </c>
      <c r="J43" s="67">
        <f>'в рублях'!L45/1000</f>
        <v>385430.08308999997</v>
      </c>
      <c r="K43" s="82">
        <f>'в рублях'!N45/1000</f>
        <v>385430.08308999997</v>
      </c>
      <c r="L43" s="80"/>
    </row>
    <row r="44" spans="1:12" ht="23.45" customHeight="1" x14ac:dyDescent="0.25">
      <c r="A44" s="14"/>
      <c r="B44" s="28">
        <v>800</v>
      </c>
      <c r="C44" s="27">
        <v>804</v>
      </c>
      <c r="D44" s="30" t="s">
        <v>21</v>
      </c>
      <c r="E44" s="29">
        <v>8</v>
      </c>
      <c r="F44" s="29" t="s">
        <v>3</v>
      </c>
      <c r="G44" s="65">
        <f>'в рублях'!G46/1000</f>
        <v>207711.67043</v>
      </c>
      <c r="H44" s="65">
        <f>'в рублях'!H46/1000</f>
        <v>254272.63206999999</v>
      </c>
      <c r="I44" s="65">
        <f>'в рублях'!I46/1000</f>
        <v>247995.69175</v>
      </c>
      <c r="J44" s="65">
        <f>'в рублях'!L46/1000</f>
        <v>247393.01675000001</v>
      </c>
      <c r="K44" s="81">
        <f>'в рублях'!N46/1000</f>
        <v>246902.59174999999</v>
      </c>
      <c r="L44" s="80"/>
    </row>
    <row r="45" spans="1:12" ht="16.5" customHeight="1" x14ac:dyDescent="0.25">
      <c r="A45" s="14"/>
      <c r="B45" s="28"/>
      <c r="C45" s="27">
        <v>801</v>
      </c>
      <c r="D45" s="26" t="s">
        <v>20</v>
      </c>
      <c r="E45" s="25">
        <v>8</v>
      </c>
      <c r="F45" s="24">
        <v>1</v>
      </c>
      <c r="G45" s="67">
        <f>'в рублях'!G47/1000</f>
        <v>201806.47043000002</v>
      </c>
      <c r="H45" s="67">
        <f>'в рублях'!H47/1000</f>
        <v>248366.43206999998</v>
      </c>
      <c r="I45" s="67">
        <f>'в рублях'!I47/1000</f>
        <v>242089.49174999999</v>
      </c>
      <c r="J45" s="67">
        <f>'в рублях'!L47/1000</f>
        <v>241486.11674999999</v>
      </c>
      <c r="K45" s="82">
        <f>'в рублях'!N47/1000</f>
        <v>240994.99174999999</v>
      </c>
      <c r="L45" s="80"/>
    </row>
    <row r="46" spans="1:12" ht="16.5" customHeight="1" x14ac:dyDescent="0.25">
      <c r="A46" s="14"/>
      <c r="B46" s="28"/>
      <c r="C46" s="27">
        <v>804</v>
      </c>
      <c r="D46" s="35" t="s">
        <v>19</v>
      </c>
      <c r="E46" s="34">
        <v>8</v>
      </c>
      <c r="F46" s="33">
        <v>4</v>
      </c>
      <c r="G46" s="67">
        <f>'в рублях'!G48/1000</f>
        <v>5905.2</v>
      </c>
      <c r="H46" s="67">
        <f>'в рублях'!H48/1000</f>
        <v>5906.2</v>
      </c>
      <c r="I46" s="67">
        <f>'в рублях'!I48/1000</f>
        <v>5906.2</v>
      </c>
      <c r="J46" s="67">
        <f>'в рублях'!L48/1000</f>
        <v>5906.9</v>
      </c>
      <c r="K46" s="82">
        <f>'в рублях'!N48/1000</f>
        <v>5907.6</v>
      </c>
      <c r="L46" s="80"/>
    </row>
    <row r="47" spans="1:12" ht="21" customHeight="1" x14ac:dyDescent="0.25">
      <c r="A47" s="14"/>
      <c r="B47" s="28">
        <v>900</v>
      </c>
      <c r="C47" s="27">
        <v>909</v>
      </c>
      <c r="D47" s="30" t="s">
        <v>18</v>
      </c>
      <c r="E47" s="29">
        <v>9</v>
      </c>
      <c r="F47" s="29" t="s">
        <v>3</v>
      </c>
      <c r="G47" s="65">
        <f>'в рублях'!G49/1000</f>
        <v>1087.3296599999999</v>
      </c>
      <c r="H47" s="65">
        <f>'в рублях'!H49/1000</f>
        <v>3400</v>
      </c>
      <c r="I47" s="65">
        <f>'в рублях'!I49/1000</f>
        <v>4664.3</v>
      </c>
      <c r="J47" s="65">
        <f>'в рублях'!L49/1000</f>
        <v>4664.3</v>
      </c>
      <c r="K47" s="81">
        <f>'в рублях'!N49/1000</f>
        <v>4664.3</v>
      </c>
      <c r="L47" s="80"/>
    </row>
    <row r="48" spans="1:12" ht="16.5" customHeight="1" x14ac:dyDescent="0.25">
      <c r="A48" s="14"/>
      <c r="B48" s="28"/>
      <c r="C48" s="27">
        <v>909</v>
      </c>
      <c r="D48" s="43" t="s">
        <v>17</v>
      </c>
      <c r="E48" s="42">
        <v>9</v>
      </c>
      <c r="F48" s="41">
        <v>9</v>
      </c>
      <c r="G48" s="67">
        <f>'в рублях'!G50/1000</f>
        <v>1087.3296599999999</v>
      </c>
      <c r="H48" s="67">
        <f>'в рублях'!H50/1000</f>
        <v>3400</v>
      </c>
      <c r="I48" s="67">
        <f>'в рублях'!I50/1000</f>
        <v>4664.3</v>
      </c>
      <c r="J48" s="67">
        <f>'в рублях'!L50/1000</f>
        <v>4664.3</v>
      </c>
      <c r="K48" s="82">
        <f>'в рублях'!N50/1000</f>
        <v>4664.3</v>
      </c>
      <c r="L48" s="80"/>
    </row>
    <row r="49" spans="1:12" ht="25.9" customHeight="1" x14ac:dyDescent="0.25">
      <c r="A49" s="14"/>
      <c r="B49" s="28">
        <v>1000</v>
      </c>
      <c r="C49" s="27">
        <v>1006</v>
      </c>
      <c r="D49" s="30" t="s">
        <v>16</v>
      </c>
      <c r="E49" s="29">
        <v>10</v>
      </c>
      <c r="F49" s="29" t="s">
        <v>3</v>
      </c>
      <c r="G49" s="65">
        <f>'в рублях'!G51/1000</f>
        <v>436843.52374999999</v>
      </c>
      <c r="H49" s="65">
        <f>'в рублях'!H51/1000</f>
        <v>519120.68646000006</v>
      </c>
      <c r="I49" s="65">
        <f>'в рублях'!I51/1000</f>
        <v>334247.82257000002</v>
      </c>
      <c r="J49" s="65">
        <f>'в рублях'!L51/1000</f>
        <v>352761.43232999998</v>
      </c>
      <c r="K49" s="81">
        <f>'в рублях'!N51/1000</f>
        <v>332659.34813</v>
      </c>
      <c r="L49" s="80"/>
    </row>
    <row r="50" spans="1:12" ht="16.5" customHeight="1" x14ac:dyDescent="0.25">
      <c r="A50" s="14"/>
      <c r="B50" s="28"/>
      <c r="C50" s="27">
        <v>1001</v>
      </c>
      <c r="D50" s="26" t="s">
        <v>15</v>
      </c>
      <c r="E50" s="25">
        <v>10</v>
      </c>
      <c r="F50" s="24">
        <v>1</v>
      </c>
      <c r="G50" s="67">
        <f>'в рублях'!G52/1000</f>
        <v>7823.5258700000004</v>
      </c>
      <c r="H50" s="67">
        <f>'в рублях'!H52/1000</f>
        <v>8257.9639999999999</v>
      </c>
      <c r="I50" s="67">
        <f>'в рублях'!I52/1000</f>
        <v>8257.9639999999999</v>
      </c>
      <c r="J50" s="67">
        <f>'в рублях'!L52/1000</f>
        <v>8257.9639999999999</v>
      </c>
      <c r="K50" s="82">
        <f>'в рублях'!N52/1000</f>
        <v>8257.9639999999999</v>
      </c>
      <c r="L50" s="80"/>
    </row>
    <row r="51" spans="1:12" ht="16.5" customHeight="1" x14ac:dyDescent="0.25">
      <c r="A51" s="14"/>
      <c r="B51" s="28"/>
      <c r="C51" s="27">
        <v>1002</v>
      </c>
      <c r="D51" s="38" t="s">
        <v>14</v>
      </c>
      <c r="E51" s="16">
        <v>10</v>
      </c>
      <c r="F51" s="37">
        <v>2</v>
      </c>
      <c r="G51" s="67">
        <f>'в рублях'!G53/1000</f>
        <v>33926.318500000001</v>
      </c>
      <c r="H51" s="67">
        <f>'в рублях'!H53/1000</f>
        <v>35222.488020000004</v>
      </c>
      <c r="I51" s="67">
        <f>'в рублях'!I53/1000</f>
        <v>51528.086149999996</v>
      </c>
      <c r="J51" s="67">
        <f>'в рублях'!L53/1000</f>
        <v>50360.848549999995</v>
      </c>
      <c r="K51" s="82">
        <f>'в рублях'!N53/1000</f>
        <v>50360.848549999995</v>
      </c>
      <c r="L51" s="80"/>
    </row>
    <row r="52" spans="1:12" ht="16.5" customHeight="1" x14ac:dyDescent="0.25">
      <c r="A52" s="14"/>
      <c r="B52" s="28"/>
      <c r="C52" s="27">
        <v>1003</v>
      </c>
      <c r="D52" s="38" t="s">
        <v>13</v>
      </c>
      <c r="E52" s="16">
        <v>10</v>
      </c>
      <c r="F52" s="37">
        <v>3</v>
      </c>
      <c r="G52" s="67">
        <f>'в рублях'!G54/1000</f>
        <v>14015.930319999999</v>
      </c>
      <c r="H52" s="67">
        <f>'в рублях'!H54/1000</f>
        <v>32857.629840000001</v>
      </c>
      <c r="I52" s="67">
        <f>'в рублях'!I54/1000</f>
        <v>43442.130239999999</v>
      </c>
      <c r="J52" s="67">
        <f>'в рублях'!L54/1000</f>
        <v>54834.03024</v>
      </c>
      <c r="K52" s="82">
        <f>'в рублях'!N54/1000</f>
        <v>54825.630239999999</v>
      </c>
      <c r="L52" s="80"/>
    </row>
    <row r="53" spans="1:12" ht="16.5" customHeight="1" x14ac:dyDescent="0.25">
      <c r="A53" s="14"/>
      <c r="B53" s="28"/>
      <c r="C53" s="27">
        <v>1004</v>
      </c>
      <c r="D53" s="38" t="s">
        <v>12</v>
      </c>
      <c r="E53" s="16">
        <v>10</v>
      </c>
      <c r="F53" s="37">
        <v>4</v>
      </c>
      <c r="G53" s="67">
        <f>'в рублях'!G55/1000</f>
        <v>237398.82355999999</v>
      </c>
      <c r="H53" s="67">
        <f>'в рублях'!H55/1000</f>
        <v>280309.33500000002</v>
      </c>
      <c r="I53" s="67">
        <f>'в рублях'!I55/1000</f>
        <v>109816.52631999999</v>
      </c>
      <c r="J53" s="67">
        <f>'в рублях'!L55/1000</f>
        <v>118105.47368000001</v>
      </c>
      <c r="K53" s="82">
        <f>'в рублях'!N55/1000</f>
        <v>98011.789480000007</v>
      </c>
      <c r="L53" s="80"/>
    </row>
    <row r="54" spans="1:12" ht="16.5" customHeight="1" x14ac:dyDescent="0.25">
      <c r="A54" s="14"/>
      <c r="B54" s="28"/>
      <c r="C54" s="27">
        <v>1006</v>
      </c>
      <c r="D54" s="35" t="s">
        <v>11</v>
      </c>
      <c r="E54" s="34">
        <v>10</v>
      </c>
      <c r="F54" s="33">
        <v>6</v>
      </c>
      <c r="G54" s="67">
        <f>'в рублях'!G56/1000</f>
        <v>143678.92550000001</v>
      </c>
      <c r="H54" s="67">
        <f>'в рублях'!H56/1000</f>
        <v>162473.2696</v>
      </c>
      <c r="I54" s="67">
        <f>'в рублях'!I56/1000</f>
        <v>121203.11586000001</v>
      </c>
      <c r="J54" s="67">
        <f>'в рублях'!L56/1000</f>
        <v>121203.11586000001</v>
      </c>
      <c r="K54" s="82">
        <f>'в рублях'!N56/1000</f>
        <v>121203.11586000001</v>
      </c>
      <c r="L54" s="80"/>
    </row>
    <row r="55" spans="1:12" ht="38.450000000000003" customHeight="1" x14ac:dyDescent="0.25">
      <c r="A55" s="14"/>
      <c r="B55" s="28">
        <v>1100</v>
      </c>
      <c r="C55" s="27">
        <v>1105</v>
      </c>
      <c r="D55" s="30" t="s">
        <v>10</v>
      </c>
      <c r="E55" s="29">
        <v>11</v>
      </c>
      <c r="F55" s="29" t="s">
        <v>3</v>
      </c>
      <c r="G55" s="65">
        <f>'в рублях'!G57/1000</f>
        <v>273190.00409000006</v>
      </c>
      <c r="H55" s="65">
        <f>'в рублях'!H57/1000</f>
        <v>355159.49646999995</v>
      </c>
      <c r="I55" s="65">
        <f>'в рублях'!I57/1000</f>
        <v>361261.99831</v>
      </c>
      <c r="J55" s="65">
        <f>'в рублях'!L57/1000</f>
        <v>369255.36673000001</v>
      </c>
      <c r="K55" s="81">
        <f>'в рублях'!N57/1000</f>
        <v>372569.36672999995</v>
      </c>
      <c r="L55" s="80"/>
    </row>
    <row r="56" spans="1:12" ht="23.45" customHeight="1" x14ac:dyDescent="0.25">
      <c r="A56" s="14"/>
      <c r="B56" s="28"/>
      <c r="C56" s="27">
        <v>1101</v>
      </c>
      <c r="D56" s="26" t="s">
        <v>9</v>
      </c>
      <c r="E56" s="25">
        <v>11</v>
      </c>
      <c r="F56" s="24">
        <v>1</v>
      </c>
      <c r="G56" s="67">
        <f>'в рублях'!G58/1000</f>
        <v>246336.28302</v>
      </c>
      <c r="H56" s="67">
        <f>'в рублях'!H58/1000</f>
        <v>324835.13913999998</v>
      </c>
      <c r="I56" s="67">
        <f>'в рублях'!I58/1000</f>
        <v>342975.96218999999</v>
      </c>
      <c r="J56" s="67">
        <f>'в рублях'!L58/1000</f>
        <v>350959.33061</v>
      </c>
      <c r="K56" s="82">
        <f>'в рублях'!N58/1000</f>
        <v>354502.59376999998</v>
      </c>
      <c r="L56" s="80"/>
    </row>
    <row r="57" spans="1:12" ht="36.6" customHeight="1" x14ac:dyDescent="0.25">
      <c r="A57" s="14"/>
      <c r="B57" s="28"/>
      <c r="C57" s="27">
        <v>1105</v>
      </c>
      <c r="D57" s="35" t="s">
        <v>8</v>
      </c>
      <c r="E57" s="34">
        <v>11</v>
      </c>
      <c r="F57" s="33">
        <v>5</v>
      </c>
      <c r="G57" s="67">
        <f>'в рублях'!G61/1000</f>
        <v>26546.352649999997</v>
      </c>
      <c r="H57" s="67">
        <f>'в рублях'!H61/1000</f>
        <v>28233.789629999999</v>
      </c>
      <c r="I57" s="67">
        <f>'в рублях'!I61/1000</f>
        <v>18066.772960000002</v>
      </c>
      <c r="J57" s="67">
        <f>'в рублях'!L61/1000</f>
        <v>18066.772960000002</v>
      </c>
      <c r="K57" s="82">
        <f>'в рублях'!N61/1000</f>
        <v>18066.772960000002</v>
      </c>
      <c r="L57" s="80"/>
    </row>
    <row r="58" spans="1:12" ht="33.6" customHeight="1" x14ac:dyDescent="0.25">
      <c r="A58" s="14"/>
      <c r="B58" s="28">
        <v>1200</v>
      </c>
      <c r="C58" s="27">
        <v>1204</v>
      </c>
      <c r="D58" s="30" t="s">
        <v>7</v>
      </c>
      <c r="E58" s="29">
        <v>12</v>
      </c>
      <c r="F58" s="29" t="s">
        <v>3</v>
      </c>
      <c r="G58" s="65">
        <f>'в рублях'!G62/1000</f>
        <v>80019.52515999999</v>
      </c>
      <c r="H58" s="65">
        <f>'в рублях'!H62/1000</f>
        <v>140035.52695999999</v>
      </c>
      <c r="I58" s="65">
        <f>'в рублях'!I62/1000</f>
        <v>108689.54243</v>
      </c>
      <c r="J58" s="65">
        <f>'в рублях'!L62/1000</f>
        <v>93821.049900000013</v>
      </c>
      <c r="K58" s="81">
        <f>'в рублях'!N62/1000</f>
        <v>93821.049900000013</v>
      </c>
      <c r="L58" s="80"/>
    </row>
    <row r="59" spans="1:12" ht="19.149999999999999" customHeight="1" x14ac:dyDescent="0.25">
      <c r="A59" s="14"/>
      <c r="B59" s="28"/>
      <c r="C59" s="27">
        <v>1202</v>
      </c>
      <c r="D59" s="26" t="s">
        <v>6</v>
      </c>
      <c r="E59" s="25">
        <v>12</v>
      </c>
      <c r="F59" s="24">
        <v>2</v>
      </c>
      <c r="G59" s="67">
        <f>'в рублях'!G63/1000</f>
        <v>72346.874409999989</v>
      </c>
      <c r="H59" s="67">
        <f>'в рублях'!H63/1000</f>
        <v>132867.52695999999</v>
      </c>
      <c r="I59" s="67">
        <f>'в рублях'!I63/1000</f>
        <v>103839.54243</v>
      </c>
      <c r="J59" s="67">
        <f>'в рублях'!L63/1000</f>
        <v>88971.049900000013</v>
      </c>
      <c r="K59" s="82">
        <f>'в рублях'!N63/1000</f>
        <v>88971.049900000013</v>
      </c>
      <c r="L59" s="80"/>
    </row>
    <row r="60" spans="1:12" ht="34.9" customHeight="1" x14ac:dyDescent="0.25">
      <c r="A60" s="14"/>
      <c r="B60" s="28"/>
      <c r="C60" s="27">
        <v>1204</v>
      </c>
      <c r="D60" s="35" t="s">
        <v>5</v>
      </c>
      <c r="E60" s="34">
        <v>12</v>
      </c>
      <c r="F60" s="33">
        <v>4</v>
      </c>
      <c r="G60" s="67">
        <f>'в рублях'!G64/1000</f>
        <v>7672.6507499999998</v>
      </c>
      <c r="H60" s="67">
        <f>'в рублях'!H64/1000</f>
        <v>7168</v>
      </c>
      <c r="I60" s="67">
        <f>'в рублях'!I64/1000</f>
        <v>4850</v>
      </c>
      <c r="J60" s="67">
        <f>'в рублях'!L64/1000</f>
        <v>4850</v>
      </c>
      <c r="K60" s="82">
        <f>'в рублях'!N64/1000</f>
        <v>4850</v>
      </c>
      <c r="L60" s="80"/>
    </row>
    <row r="61" spans="1:12" ht="39" customHeight="1" x14ac:dyDescent="0.25">
      <c r="A61" s="14"/>
      <c r="B61" s="28">
        <v>1300</v>
      </c>
      <c r="C61" s="27">
        <v>1301</v>
      </c>
      <c r="D61" s="30" t="s">
        <v>4</v>
      </c>
      <c r="E61" s="29">
        <v>13</v>
      </c>
      <c r="F61" s="29" t="s">
        <v>3</v>
      </c>
      <c r="G61" s="65">
        <f>'в рублях'!G65/1000</f>
        <v>1417.63699</v>
      </c>
      <c r="H61" s="65">
        <f>'в рублях'!H65/1000</f>
        <v>2000</v>
      </c>
      <c r="I61" s="65">
        <f>'в рублях'!I65/1000</f>
        <v>5000</v>
      </c>
      <c r="J61" s="65">
        <f>'в рублях'!L65/1000</f>
        <v>5000</v>
      </c>
      <c r="K61" s="81">
        <f>'в рублях'!N65/1000</f>
        <v>5000</v>
      </c>
      <c r="L61" s="80"/>
    </row>
    <row r="62" spans="1:12" ht="44.45" customHeight="1" thickBot="1" x14ac:dyDescent="0.3">
      <c r="A62" s="14"/>
      <c r="B62" s="28"/>
      <c r="C62" s="27">
        <v>1301</v>
      </c>
      <c r="D62" s="26" t="s">
        <v>2</v>
      </c>
      <c r="E62" s="25">
        <v>13</v>
      </c>
      <c r="F62" s="24">
        <v>1</v>
      </c>
      <c r="G62" s="67">
        <f>'в рублях'!G66/1000</f>
        <v>1417.63699</v>
      </c>
      <c r="H62" s="67">
        <f>'в рублях'!H66/1000</f>
        <v>2000</v>
      </c>
      <c r="I62" s="67">
        <f>'в рублях'!I66/1000</f>
        <v>5000</v>
      </c>
      <c r="J62" s="67">
        <f>'в рублях'!L66/1000</f>
        <v>5000</v>
      </c>
      <c r="K62" s="82">
        <f>'в рублях'!N66/1000</f>
        <v>5000</v>
      </c>
      <c r="L62" s="80"/>
    </row>
    <row r="63" spans="1:12" ht="409.6" hidden="1" customHeight="1" x14ac:dyDescent="0.25">
      <c r="A63" s="20"/>
      <c r="B63" s="19"/>
      <c r="C63" s="18">
        <v>1301</v>
      </c>
      <c r="D63" s="17" t="s">
        <v>1</v>
      </c>
      <c r="E63" s="16">
        <v>0</v>
      </c>
      <c r="F63" s="16">
        <v>0</v>
      </c>
      <c r="G63" s="65">
        <f>'в рублях'!G67/1000</f>
        <v>0</v>
      </c>
      <c r="H63" s="65">
        <f>'в рублях'!H67/1000</f>
        <v>0</v>
      </c>
      <c r="I63" s="65">
        <f>'в рублях'!I67/1000</f>
        <v>6978213.7000000002</v>
      </c>
      <c r="J63" s="65">
        <f>'в рублях'!L67/1000</f>
        <v>7034414</v>
      </c>
      <c r="K63" s="81">
        <f>'в рублях'!N67/1000</f>
        <v>6983014.7000000002</v>
      </c>
      <c r="L63" s="2"/>
    </row>
    <row r="64" spans="1:12" ht="17.25" customHeight="1" x14ac:dyDescent="0.25">
      <c r="A64" s="14"/>
      <c r="B64" s="13"/>
      <c r="C64" s="13"/>
      <c r="D64" s="86" t="s">
        <v>0</v>
      </c>
      <c r="E64" s="11"/>
      <c r="F64" s="10"/>
      <c r="G64" s="65">
        <f>'в рублях'!G68/1000</f>
        <v>11040784.031049998</v>
      </c>
      <c r="H64" s="65">
        <f>'в рублях'!H68/1000</f>
        <v>12079315.703700002</v>
      </c>
      <c r="I64" s="65">
        <f>'в рублях'!I68/1000-34748</f>
        <v>12428976.9</v>
      </c>
      <c r="J64" s="65">
        <f>'в рублях'!L68/1000</f>
        <v>12961550.200000003</v>
      </c>
      <c r="K64" s="81">
        <f>'в рублях'!N68/1000</f>
        <v>10972713.9</v>
      </c>
      <c r="L64" s="2"/>
    </row>
    <row r="65" spans="1:12" ht="16.5" customHeight="1" x14ac:dyDescent="0.3">
      <c r="A65" s="2"/>
      <c r="B65" s="2"/>
      <c r="C65" s="2"/>
      <c r="D65" s="8"/>
      <c r="E65" s="7"/>
      <c r="F65" s="7"/>
      <c r="G65" s="7"/>
      <c r="H65" s="7"/>
      <c r="I65" s="7"/>
      <c r="J65" s="7"/>
      <c r="K65" s="7"/>
      <c r="L65" s="2"/>
    </row>
    <row r="66" spans="1:12" ht="16.5" customHeight="1" x14ac:dyDescent="0.3">
      <c r="A66" s="2"/>
      <c r="B66" s="2"/>
      <c r="C66" s="2"/>
      <c r="D66" s="8"/>
      <c r="E66" s="7"/>
      <c r="F66" s="7"/>
      <c r="G66" s="7"/>
      <c r="H66" s="7"/>
      <c r="I66" s="83"/>
      <c r="J66" s="6"/>
      <c r="K66" s="6"/>
      <c r="L66" s="2"/>
    </row>
    <row r="67" spans="1:12" ht="17.25" customHeight="1" x14ac:dyDescent="0.3">
      <c r="A67" s="2"/>
      <c r="B67" s="2"/>
      <c r="C67" s="2"/>
      <c r="D67" s="5"/>
      <c r="E67" s="4"/>
      <c r="F67" s="4"/>
      <c r="G67" s="4"/>
      <c r="H67" s="4"/>
      <c r="I67" s="4"/>
      <c r="J67" s="3"/>
      <c r="K67" s="3"/>
      <c r="L67" s="2"/>
    </row>
  </sheetData>
  <mergeCells count="11">
    <mergeCell ref="K8:K9"/>
    <mergeCell ref="J3:K3"/>
    <mergeCell ref="D4:K4"/>
    <mergeCell ref="D6:K6"/>
    <mergeCell ref="D8:D9"/>
    <mergeCell ref="E8:E9"/>
    <mergeCell ref="F8:F9"/>
    <mergeCell ref="G8:G9"/>
    <mergeCell ref="H8:H9"/>
    <mergeCell ref="I8:I9"/>
    <mergeCell ref="J8:J9"/>
  </mergeCells>
  <pageMargins left="0.59055118110236204" right="0.59055118110236204" top="0.17" bottom="0.17" header="0.17" footer="0.1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 тысячах рублей</vt:lpstr>
      <vt:lpstr>в рублях</vt:lpstr>
      <vt:lpstr>Приложение №9 (3)</vt:lpstr>
      <vt:lpstr>'в рублях'!Заголовки_для_печати</vt:lpstr>
      <vt:lpstr>'в тысячах рублей'!Заголовки_для_печати</vt:lpstr>
      <vt:lpstr>'Приложение №9 (3)'!Заголовки_для_печати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LazarevaOS</dc:creator>
  <cp:lastModifiedBy>Снисаренко Ирина Валентиновна</cp:lastModifiedBy>
  <cp:lastPrinted>2022-11-13T07:48:34Z</cp:lastPrinted>
  <dcterms:created xsi:type="dcterms:W3CDTF">2017-11-09T14:39:10Z</dcterms:created>
  <dcterms:modified xsi:type="dcterms:W3CDTF">2022-12-27T07:45:54Z</dcterms:modified>
</cp:coreProperties>
</file>