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ranovaea\Desktop\"/>
    </mc:Choice>
  </mc:AlternateContent>
  <bookViews>
    <workbookView xWindow="0" yWindow="0" windowWidth="11745" windowHeight="11925"/>
  </bookViews>
  <sheets>
    <sheet name="Вып.плана. (3)" sheetId="5" r:id="rId1"/>
  </sheets>
  <calcPr calcId="152511"/>
</workbook>
</file>

<file path=xl/calcChain.xml><?xml version="1.0" encoding="utf-8"?>
<calcChain xmlns="http://schemas.openxmlformats.org/spreadsheetml/2006/main">
  <c r="H42" i="5" l="1"/>
  <c r="G42" i="5"/>
  <c r="I34" i="5" l="1"/>
  <c r="G26" i="5" l="1"/>
  <c r="H26" i="5"/>
  <c r="G9" i="5" l="1"/>
  <c r="F9" i="5"/>
  <c r="D40" i="5"/>
  <c r="E48" i="5"/>
  <c r="F46" i="5"/>
  <c r="F47" i="5"/>
  <c r="D37" i="5"/>
  <c r="E37" i="5"/>
  <c r="C37" i="5"/>
  <c r="D12" i="5"/>
  <c r="E12" i="5"/>
  <c r="C32" i="5"/>
  <c r="D25" i="5"/>
  <c r="E25" i="5"/>
  <c r="C25" i="5"/>
  <c r="F25" i="5" l="1"/>
  <c r="C12" i="5"/>
  <c r="H46" i="5" l="1"/>
  <c r="F36" i="5" l="1"/>
  <c r="I11" i="5" l="1"/>
  <c r="I13" i="5"/>
  <c r="I15" i="5"/>
  <c r="I16" i="5"/>
  <c r="I17" i="5"/>
  <c r="I18" i="5"/>
  <c r="I20" i="5"/>
  <c r="I21" i="5"/>
  <c r="I22" i="5"/>
  <c r="I23" i="5"/>
  <c r="I26" i="5"/>
  <c r="I27" i="5"/>
  <c r="I28" i="5"/>
  <c r="I29" i="5"/>
  <c r="I31" i="5"/>
  <c r="I33" i="5"/>
  <c r="I35" i="5"/>
  <c r="I36" i="5"/>
  <c r="I39" i="5"/>
  <c r="I42" i="5"/>
  <c r="I43" i="5"/>
  <c r="I44" i="5"/>
  <c r="I45" i="5"/>
  <c r="H11" i="5"/>
  <c r="H13" i="5"/>
  <c r="H15" i="5"/>
  <c r="H16" i="5"/>
  <c r="H17" i="5"/>
  <c r="H18" i="5"/>
  <c r="H20" i="5"/>
  <c r="H21" i="5"/>
  <c r="H22" i="5"/>
  <c r="H23" i="5"/>
  <c r="H24" i="5"/>
  <c r="H27" i="5"/>
  <c r="H28" i="5"/>
  <c r="H29" i="5"/>
  <c r="H30" i="5"/>
  <c r="H31" i="5"/>
  <c r="H33" i="5"/>
  <c r="H34" i="5"/>
  <c r="H35" i="5"/>
  <c r="H36" i="5"/>
  <c r="H38" i="5"/>
  <c r="H39" i="5"/>
  <c r="H43" i="5"/>
  <c r="H44" i="5"/>
  <c r="H45" i="5"/>
  <c r="H47" i="5"/>
  <c r="H49" i="5"/>
  <c r="G11" i="5"/>
  <c r="G13" i="5"/>
  <c r="G15" i="5"/>
  <c r="G17" i="5"/>
  <c r="G18" i="5"/>
  <c r="G20" i="5"/>
  <c r="G21" i="5"/>
  <c r="G22" i="5"/>
  <c r="G23" i="5"/>
  <c r="G27" i="5"/>
  <c r="G28" i="5"/>
  <c r="G29" i="5"/>
  <c r="G30" i="5"/>
  <c r="G31" i="5"/>
  <c r="G33" i="5"/>
  <c r="G35" i="5"/>
  <c r="G36" i="5"/>
  <c r="G39" i="5"/>
  <c r="G43" i="5"/>
  <c r="G44" i="5"/>
  <c r="G45" i="5"/>
  <c r="F11" i="5"/>
  <c r="F13" i="5"/>
  <c r="F15" i="5"/>
  <c r="F16" i="5"/>
  <c r="F17" i="5"/>
  <c r="F18" i="5"/>
  <c r="F20" i="5"/>
  <c r="F21" i="5"/>
  <c r="F22" i="5"/>
  <c r="F23" i="5"/>
  <c r="F24" i="5"/>
  <c r="F26" i="5"/>
  <c r="F27" i="5"/>
  <c r="F28" i="5"/>
  <c r="F29" i="5"/>
  <c r="F30" i="5"/>
  <c r="F33" i="5"/>
  <c r="F34" i="5"/>
  <c r="F35" i="5"/>
  <c r="F38" i="5"/>
  <c r="F39" i="5"/>
  <c r="F42" i="5"/>
  <c r="F43" i="5"/>
  <c r="F44" i="5"/>
  <c r="F45" i="5"/>
  <c r="F49" i="5"/>
  <c r="E41" i="5"/>
  <c r="E32" i="5"/>
  <c r="E19" i="5"/>
  <c r="E14" i="5"/>
  <c r="E10" i="5"/>
  <c r="D41" i="5"/>
  <c r="D10" i="5"/>
  <c r="C10" i="5"/>
  <c r="I10" i="5" l="1"/>
  <c r="I41" i="5"/>
  <c r="E40" i="5"/>
  <c r="H10" i="5"/>
  <c r="H12" i="5"/>
  <c r="F10" i="5"/>
  <c r="G10" i="5"/>
  <c r="H41" i="5"/>
  <c r="E9" i="5"/>
  <c r="F37" i="5"/>
  <c r="I37" i="5"/>
  <c r="D48" i="5"/>
  <c r="H48" i="5" s="1"/>
  <c r="D32" i="5"/>
  <c r="H32" i="5" s="1"/>
  <c r="D19" i="5"/>
  <c r="I19" i="5" s="1"/>
  <c r="D14" i="5"/>
  <c r="H14" i="5" s="1"/>
  <c r="I12" i="5"/>
  <c r="C48" i="5"/>
  <c r="F48" i="5" s="1"/>
  <c r="C41" i="5"/>
  <c r="F41" i="5" s="1"/>
  <c r="F32" i="5"/>
  <c r="C19" i="5"/>
  <c r="G19" i="5" s="1"/>
  <c r="C14" i="5"/>
  <c r="G14" i="5" s="1"/>
  <c r="C9" i="5" l="1"/>
  <c r="G37" i="5"/>
  <c r="H37" i="5"/>
  <c r="G25" i="5"/>
  <c r="G12" i="5"/>
  <c r="G41" i="5"/>
  <c r="F12" i="5"/>
  <c r="F19" i="5"/>
  <c r="F14" i="5"/>
  <c r="I14" i="5"/>
  <c r="H19" i="5"/>
  <c r="I25" i="5"/>
  <c r="H25" i="5"/>
  <c r="E50" i="5"/>
  <c r="G32" i="5"/>
  <c r="I32" i="5"/>
  <c r="C40" i="5"/>
  <c r="D9" i="5"/>
  <c r="H9" i="5" s="1"/>
  <c r="C50" i="5" l="1"/>
  <c r="I9" i="5"/>
  <c r="D50" i="5"/>
  <c r="I50" i="5" s="1"/>
  <c r="I40" i="5"/>
  <c r="H40" i="5"/>
  <c r="G50" i="5"/>
  <c r="F50" i="5"/>
  <c r="G40" i="5"/>
  <c r="F40" i="5"/>
  <c r="H50" i="5" l="1"/>
</calcChain>
</file>

<file path=xl/sharedStrings.xml><?xml version="1.0" encoding="utf-8"?>
<sst xmlns="http://schemas.openxmlformats.org/spreadsheetml/2006/main" count="132" uniqueCount="121">
  <si>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</si>
  <si>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 в бюджеты городских округов</t>
  </si>
  <si>
    <t>ПРОЧИЕ БЕЗВОЗМЕЗДНЫЕ ПОСТУПЛЕНИЯ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</si>
  <si>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</si>
  <si>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</si>
  <si>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</si>
  <si>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</si>
  <si>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 xml:space="preserve">БЕЗВОЗМЕЗДНЫЕ ПОСТУПЛЕНИЯ 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</si>
  <si>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</si>
  <si>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</si>
  <si>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</si>
  <si>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</si>
  <si>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</si>
  <si>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</si>
  <si>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квартир</t>
  </si>
  <si>
    <t>ДОХОДЫ ОТ ПРОДАЖИ МАТЕРИАЛЬНЫХ И НЕМАТЕРИАЛЬНЫХ АКТИВОВ</t>
  </si>
  <si>
    <t>ПЛАТЕЖИ ПРИ ПОЛЬЗОВАНИИ ПРИРОДНЫМИ РЕСУРСАМИ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</si>
  <si>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</si>
  <si>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</si>
  <si>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</si>
  <si>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</si>
  <si>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ИСПОЛЬЗОВАНИЯ ИМУЩЕСТВА, НАХОДЯЩЕГОСЯ В ГОСУДАРСТВЕННОЙ И МУНИЦИПАЛЬНОЙ СОБСТВЕННОСТИ</t>
  </si>
  <si>
    <t>ЗАДОЛЖЕННОСТЬ И ПЕРЕРАСЧЕТЫ ПО ОТМЕНЕННЫМ НАЛОГАМ, СБОРАМ И ИНЫМ ОБЯЗАТЕЛЬНЫМ ПЛАТЕЖАМ</t>
  </si>
  <si>
    <t>ГОСУДАРСТВЕННАЯ ПОШЛИНА</t>
  </si>
  <si>
    <t>Земельный налог</t>
  </si>
  <si>
    <t>Налог на имущество физических лиц</t>
  </si>
  <si>
    <t>НАЛОГИ НА ИМУЩЕСТВО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</si>
  <si>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</si>
  <si>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</si>
  <si>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</si>
  <si>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</si>
  <si>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</si>
  <si>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</si>
  <si>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</si>
  <si>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</si>
  <si>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НАЛОГИ НА ПРИБЫЛЬ, ДОХОДЫ</t>
  </si>
  <si>
    <t xml:space="preserve">НАЛОГОВЫЕ И НЕНАЛОГОВЫЕ ДОХОДЫ </t>
  </si>
  <si>
    <t>ВСЕГО</t>
  </si>
  <si>
    <t>ДОХОДЫ ОТ ОКАЗАНИЯ ПЛАТНЫХ УСЛУГ И КОМПЕНСАЦИИ ЗАТРАТ ГОСУДАРСТВА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</si>
  <si>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</si>
  <si>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</si>
  <si>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Транспортный налог</t>
  </si>
  <si>
    <t>Приложение 2 к Пояснительной записке</t>
  </si>
  <si>
    <t> В связи с увеличением количества дел, рассматриваемых в суде</t>
  </si>
  <si>
    <t>Код классификации доходов бюджета</t>
  </si>
  <si>
    <t>Наименование кода классификации доходов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</si>
  <si>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</si>
  <si>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</si>
  <si>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</si>
  <si>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</si>
  <si>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</si>
  <si>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</si>
  <si>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</si>
  <si>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</si>
  <si>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</si>
  <si>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</si>
  <si>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</si>
  <si>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</si>
  <si>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000 1 06 04000 02 0000 110</t>
  </si>
  <si>
    <t>000 1 06 06000 00 0000 110</t>
  </si>
  <si>
    <t>000 1 08 00000 00 0000 000</t>
  </si>
  <si>
    <t>000 1 09 00000 00 0000 000</t>
  </si>
  <si>
    <t>000 1 11 00000 00 0000 000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</si>
  <si>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</si>
  <si>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</si>
  <si>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</si>
  <si>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</si>
  <si>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</si>
  <si>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000 1 13 00000 00 0000 000</t>
  </si>
  <si>
    <t>000 1 14 00000 00 0000 000</t>
  </si>
  <si>
    <t>000 1 14 01000 00 0000 410</t>
  </si>
  <si>
    <t>000 1 14 02000 00 0000 000</t>
  </si>
  <si>
    <t>000 1 14 06000 00 0000 430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</si>
  <si>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</si>
  <si>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</si>
  <si>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</si>
  <si>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</si>
  <si>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</si>
  <si>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</si>
  <si>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000 2 02 10000 00 0000 150</t>
  </si>
  <si>
    <t>000 2 02 20000 00 0000 150</t>
  </si>
  <si>
    <t>000 2 02 30000 00  0000 150</t>
  </si>
  <si>
    <t>000 2 02 40000 00  0000 150</t>
  </si>
  <si>
    <t>000 2 07 00000 00 0000 000</t>
  </si>
  <si>
    <t>000 2 07 04000 04 0000 150</t>
  </si>
  <si>
    <t>000 2 19 00000 00 0000 000</t>
  </si>
  <si>
    <t>000 2 19 00000 04 0000 150</t>
  </si>
  <si>
    <t>Причины отклонения фактических значений от первоначально утвержденного плана,  5% и более</t>
  </si>
  <si>
    <t>Причины отклонения фактических значений от уточненного плана,  5% и более)</t>
  </si>
  <si>
    <t>Поступление штрафов в счет погашения задолженности, образовавшейся до 1 января 2020 года</t>
  </si>
  <si>
    <t xml:space="preserve"> В связи с увеличением налогооблагаемой базы, увеличением количества налогоплательщиков</t>
  </si>
  <si>
    <t>В связи с поступлением задолженности по налогу за предыдущие периоды</t>
  </si>
  <si>
    <t>В связи с доведением уведомлений Департамента финансов ХМАО-Югры.</t>
  </si>
  <si>
    <t xml:space="preserve">Возврат в бюджет автономного округа не использованных остатков межбюджетных трансфертов </t>
  </si>
  <si>
    <t xml:space="preserve">Анализ исполнения доходной части бюджета города Ханты-Мансийска за 2022 год в сопоставлении с первоначально утверждёнными показателями, уточненными показателями, тыс. рублей
</t>
  </si>
  <si>
    <t>Первоначально утвержденный план на 2022 год (РД от 24.12.2021 № 26-VII РД)</t>
  </si>
  <si>
    <t>Утонченный план на год</t>
  </si>
  <si>
    <t>Исполнено за  2022 год</t>
  </si>
  <si>
    <t>Отклонение  от перврначально утвержденного плана на 2022 год</t>
  </si>
  <si>
    <t>% исполнения к первоначально утвержденному плану 2022 года</t>
  </si>
  <si>
    <t>Отклонение от уточненного плана на 2022 год</t>
  </si>
  <si>
    <t>% исполнения к уточненному плану 2022 года</t>
  </si>
  <si>
    <t>В 2022 году произошло выбытие объектов учета - земельных участков, также налогоплательщиками использовалась переплата по налогу в счет текущих платежей</t>
  </si>
  <si>
    <t>Уменьшение ПСН на сумму фактически уплаченных страховых взносов</t>
  </si>
  <si>
    <t xml:space="preserve">Поступление разового платежа от крупного налогоплательщиков </t>
  </si>
  <si>
    <t>Поступление досрочной оплаты по выданным патентам (по сроку уплаты 09.01.2023)</t>
  </si>
  <si>
    <t>В связи с уменьшением арендной платы, в целях поддержки субъектов малого и среднего предпинимательства и отдельных категорий организаций и индивидуальных предпринимателей" постановление Администрации города Ханты-Мансийска от 20.05.2022 №484.</t>
  </si>
  <si>
    <t>Возврат неверно уплаченных в предыдущие периоды платежей за негативное воздействие на окружающую среду, администрируемых Росприроднадзором</t>
  </si>
  <si>
    <t>Вовзрат дебиторской задолженности прошлых лет.</t>
  </si>
  <si>
    <t>Увеличеник количества проведенных аукционов</t>
  </si>
  <si>
    <t xml:space="preserve">В связи полной выплатой ранее заключенных договоров купли-продажи имущества, договоров мены жилых помещений </t>
  </si>
  <si>
    <t>В связи с поступлением задолженности прошлых лет</t>
  </si>
  <si>
    <t>Снижение поступления платы за  пользование материалами Геофонда (планшет)</t>
  </si>
  <si>
    <t>Поступили дивиденды от ООО ГЭС в связи с реорганизацией в 2022 году.</t>
  </si>
  <si>
    <t>Реорганизация в 2022 году  МП ГЭС в ООО ГЭС (прибыль не поступает)</t>
  </si>
  <si>
    <t>Перерасчет по земельному налогу (по обязательствам, возникшим до 1 января 2006 года)</t>
  </si>
  <si>
    <t>В связи с увеличением ставок по акцизам в соответствии с Налоговым кодексом РФ</t>
  </si>
  <si>
    <t>В связи с уплатой  налогоплательщиками задолженности по налогу</t>
  </si>
  <si>
    <t xml:space="preserve">В связи с продажей муниципального имущества </t>
  </si>
  <si>
    <t xml:space="preserve">ЕНВД отменен с 01.01.2021. В 2022 году поступила задолженность налогоплательщиков </t>
  </si>
  <si>
    <t>Поступление невысненных поступлений в конце декабря 2022 года, уточнение будет произведено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</si>
</sst>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0" applyFont="1" applyAlignment="1"/>
    <xf numFmtId="0" fontId="1" fillId="2" borderId="0" xfId="1" applyFill="1"/>
    <xf numFmtId="0" fontId="1" fillId="0" borderId="0" xfId="1" applyAlignment="1">
      <alignment wrapText="1"/>
    </xf>
    <xf numFmtId="0" fontId="1" fillId="0" borderId="0" xfId="1"/>
    <xf numFmtId="0" fontId="0" fillId="0" borderId="0" xfId="0" applyAlignment="1">
      <alignment horizontal="center" vertical="top" wrapText="1"/>
    </xf>
    <xf numFmtId="0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5" fillId="0" borderId="0" xfId="0" applyNumberFormat="1" applyFont="1" applyAlignment="1">
      <alignment wrapText="1"/>
    </xf>
    <xf numFmtId="2" fontId="1" fillId="0" borderId="0" xfId="1" applyNumberFormat="1" applyAlignment="1">
      <alignment wrapText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6" fillId="2" borderId="0" xfId="1" applyNumberFormat="1" applyFont="1" applyFill="1" applyAlignment="1" applyProtection="1">
      <protection hidden="1"/>
    </xf>
    <xf numFmtId="2" fontId="10" fillId="2" borderId="0" xfId="0" applyNumberFormat="1" applyFont="1" applyFill="1" applyAlignment="1">
      <alignment horizontal="center" vertical="top" wrapText="1"/>
    </xf>
    <xf numFmtId="2" fontId="3" fillId="2" borderId="1" xfId="5" applyNumberFormat="1" applyFont="1" applyFill="1" applyBorder="1" applyAlignment="1" applyProtection="1">
      <alignment horizontal="center" vertical="center" wrapText="1"/>
      <protection hidden="1"/>
    </xf>
    <xf numFmtId="164" fontId="11" fillId="2" borderId="1" xfId="0" applyNumberFormat="1" applyFont="1" applyFill="1" applyBorder="1" applyAlignment="1">
      <alignment horizontal="right" vertical="center"/>
    </xf>
    <xf numFmtId="2" fontId="1" fillId="2" borderId="0" xfId="1" applyNumberFormat="1" applyFont="1" applyFill="1"/>
    <xf numFmtId="164" fontId="8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 wrapText="1"/>
    </xf>
    <xf numFmtId="0" fontId="6" fillId="0" borderId="0" xfId="1" applyFont="1" applyAlignment="1" applyProtection="1">
      <alignment horizontal="right"/>
      <protection hidden="1"/>
    </xf>
    <xf numFmtId="0" fontId="0" fillId="0" borderId="0" xfId="0" applyAlignment="1"/>
    <xf numFmtId="164" fontId="8" fillId="0" borderId="3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43" fontId="8" fillId="0" borderId="3" xfId="7" applyFont="1" applyFill="1" applyBorder="1" applyAlignment="1">
      <alignment vertical="center" wrapText="1"/>
    </xf>
    <xf numFmtId="43" fontId="8" fillId="0" borderId="1" xfId="7" applyFont="1" applyFill="1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2 4 2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Normal="100" workbookViewId="0">
      <pane ySplit="8" topLeftCell="A9" activePane="bottomLeft" state="frozen"/>
      <selection activeCell="B1" sqref="B1"/>
      <selection pane="bottomLeft" activeCell="J12" sqref="J12"/>
    </sheetView>
  </sheetViews>
  <sheetFormatPr defaultColWidth="9.140625" defaultRowHeight="12.75" x14ac:dyDescent="0.2"/>
  <cols>
    <col min="1" max="1" width="21.7109375" style="3" customWidth="1"/>
    <col min="2" max="2" width="35.7109375" style="3" customWidth="1"/>
    <col min="3" max="3" width="14.7109375" style="3" customWidth="1"/>
    <col min="4" max="4" width="14.140625" style="3" customWidth="1"/>
    <col min="5" max="5" width="14" style="3" customWidth="1"/>
    <col min="6" max="6" width="13" style="3" customWidth="1"/>
    <col min="7" max="7" width="12.85546875" style="33" bestFit="1" customWidth="1"/>
    <col min="8" max="8" width="13" style="3" customWidth="1"/>
    <col min="9" max="9" width="12.42578125" style="17" customWidth="1"/>
    <col min="10" max="10" width="17" style="17" customWidth="1"/>
    <col min="11" max="11" width="19.140625" style="7" customWidth="1"/>
    <col min="12" max="230" width="9.140625" style="8" customWidth="1"/>
    <col min="231" max="16384" width="9.140625" style="8"/>
  </cols>
  <sheetData>
    <row r="1" spans="1:11" ht="16.5" customHeight="1" x14ac:dyDescent="0.3">
      <c r="A1" s="1"/>
      <c r="B1" s="1"/>
      <c r="C1" s="4"/>
      <c r="D1" s="2"/>
      <c r="E1" s="2"/>
      <c r="F1" s="38" t="s">
        <v>42</v>
      </c>
      <c r="G1" s="39"/>
      <c r="H1" s="39"/>
      <c r="I1" s="39"/>
      <c r="J1" s="39"/>
      <c r="K1" s="39"/>
    </row>
    <row r="2" spans="1:11" ht="16.5" customHeight="1" x14ac:dyDescent="0.3">
      <c r="A2" s="1"/>
      <c r="B2" s="1"/>
      <c r="C2" s="4"/>
      <c r="D2" s="2"/>
      <c r="E2" s="2"/>
      <c r="F2" s="2"/>
      <c r="G2" s="29"/>
      <c r="H2" s="5"/>
      <c r="I2" s="16"/>
      <c r="J2" s="16"/>
    </row>
    <row r="3" spans="1:11" ht="16.5" customHeight="1" x14ac:dyDescent="0.2">
      <c r="A3" s="8"/>
      <c r="B3" s="36" t="s">
        <v>94</v>
      </c>
      <c r="C3" s="36"/>
      <c r="D3" s="36"/>
      <c r="E3" s="36"/>
      <c r="F3" s="36"/>
      <c r="G3" s="36"/>
      <c r="H3" s="36"/>
      <c r="I3" s="36"/>
      <c r="J3" s="13"/>
    </row>
    <row r="4" spans="1:11" ht="12.75" customHeight="1" x14ac:dyDescent="0.2">
      <c r="A4" s="8"/>
      <c r="B4" s="36"/>
      <c r="C4" s="36"/>
      <c r="D4" s="36"/>
      <c r="E4" s="36"/>
      <c r="F4" s="36"/>
      <c r="G4" s="36"/>
      <c r="H4" s="36"/>
      <c r="I4" s="36"/>
      <c r="J4" s="13"/>
    </row>
    <row r="5" spans="1:11" ht="12.75" customHeight="1" x14ac:dyDescent="0.2">
      <c r="A5" s="8"/>
      <c r="B5" s="37"/>
      <c r="C5" s="37"/>
      <c r="D5" s="37"/>
      <c r="E5" s="37"/>
      <c r="F5" s="37"/>
      <c r="G5" s="37"/>
      <c r="H5" s="37"/>
      <c r="I5" s="37"/>
      <c r="J5" s="14"/>
    </row>
    <row r="6" spans="1:11" ht="12.75" customHeight="1" x14ac:dyDescent="0.2">
      <c r="A6" s="14"/>
      <c r="B6" s="9"/>
      <c r="C6" s="9"/>
      <c r="D6" s="9"/>
      <c r="E6" s="9"/>
      <c r="F6" s="9"/>
      <c r="G6" s="30"/>
      <c r="H6" s="9"/>
      <c r="I6" s="15"/>
      <c r="J6" s="15"/>
    </row>
    <row r="8" spans="1:11" ht="67.5" x14ac:dyDescent="0.2">
      <c r="A8" s="10" t="s">
        <v>44</v>
      </c>
      <c r="B8" s="10" t="s">
        <v>45</v>
      </c>
      <c r="C8" s="18" t="s">
        <v>95</v>
      </c>
      <c r="D8" s="18" t="s">
        <v>96</v>
      </c>
      <c r="E8" s="18" t="s">
        <v>97</v>
      </c>
      <c r="F8" s="19" t="s">
        <v>98</v>
      </c>
      <c r="G8" s="31" t="s">
        <v>99</v>
      </c>
      <c r="H8" s="19" t="s">
        <v>100</v>
      </c>
      <c r="I8" s="20" t="s">
        <v>101</v>
      </c>
      <c r="J8" s="19" t="s">
        <v>87</v>
      </c>
      <c r="K8" s="19" t="s">
        <v>88</v>
      </c>
    </row>
    <row r="9" spans="1:11" s="6" customFormat="1" ht="25.5" x14ac:dyDescent="0.2">
      <c r="A9" s="11" t="s">
        <v>46</v>
      </c>
      <c r="B9" s="12" t="s">
        <v>36</v>
      </c>
      <c r="C9" s="23">
        <f>C10+C12+C14+C19+C23+C24+C25+C30+C31+C32+C36+C37</f>
        <v>4823311.4999999991</v>
      </c>
      <c r="D9" s="23">
        <f>D10+D12+D14+D19+D23+D24+D25+D30+D31+D32+D36+D37</f>
        <v>4933296.7</v>
      </c>
      <c r="E9" s="23">
        <f>E10+E12+E14+E19+E23+E24+E25+E30+E31+E32+E36+E37</f>
        <v>4980846.3000000007</v>
      </c>
      <c r="F9" s="23">
        <f>E9-C9</f>
        <v>157534.80000000168</v>
      </c>
      <c r="G9" s="32">
        <f>E9/C9*100</f>
        <v>103.26611291847938</v>
      </c>
      <c r="H9" s="23">
        <f>E9-D9</f>
        <v>47549.600000000559</v>
      </c>
      <c r="I9" s="23">
        <f>E9/D9*100</f>
        <v>100.96385040048372</v>
      </c>
      <c r="J9" s="23"/>
      <c r="K9" s="21"/>
    </row>
    <row r="10" spans="1:11" s="6" customFormat="1" x14ac:dyDescent="0.2">
      <c r="A10" s="11" t="s">
        <v>47</v>
      </c>
      <c r="B10" s="12" t="s">
        <v>35</v>
      </c>
      <c r="C10" s="23">
        <f>C11</f>
        <v>3845180.9</v>
      </c>
      <c r="D10" s="23">
        <f>D11</f>
        <v>3845180.9</v>
      </c>
      <c r="E10" s="23">
        <f>E11</f>
        <v>3851284.3</v>
      </c>
      <c r="F10" s="23">
        <f t="shared" ref="F10:F50" si="0">E10-C10</f>
        <v>6103.3999999999069</v>
      </c>
      <c r="G10" s="32">
        <f t="shared" ref="G10:G50" si="1">E10/C10*100</f>
        <v>100.15872855292712</v>
      </c>
      <c r="H10" s="23">
        <f t="shared" ref="H10:H50" si="2">E10-D10</f>
        <v>6103.3999999999069</v>
      </c>
      <c r="I10" s="23">
        <f t="shared" ref="I10:I50" si="3">E10/D10*100</f>
        <v>100.15872855292712</v>
      </c>
      <c r="J10" s="23"/>
      <c r="K10" s="21"/>
    </row>
    <row r="11" spans="1:11" s="6" customFormat="1" x14ac:dyDescent="0.2">
      <c r="A11" s="11" t="s">
        <v>48</v>
      </c>
      <c r="B11" s="12" t="s">
        <v>34</v>
      </c>
      <c r="C11" s="23">
        <v>3845180.9</v>
      </c>
      <c r="D11" s="23">
        <v>3845180.9</v>
      </c>
      <c r="E11" s="23">
        <v>3851284.3</v>
      </c>
      <c r="F11" s="23">
        <f t="shared" si="0"/>
        <v>6103.3999999999069</v>
      </c>
      <c r="G11" s="32">
        <f t="shared" si="1"/>
        <v>100.15872855292712</v>
      </c>
      <c r="H11" s="23">
        <f t="shared" si="2"/>
        <v>6103.3999999999069</v>
      </c>
      <c r="I11" s="23">
        <f t="shared" si="3"/>
        <v>100.15872855292712</v>
      </c>
      <c r="J11" s="28"/>
      <c r="K11" s="21"/>
    </row>
    <row r="12" spans="1:11" s="6" customFormat="1" ht="51" x14ac:dyDescent="0.2">
      <c r="A12" s="11" t="s">
        <v>49</v>
      </c>
      <c r="B12" s="12" t="s">
        <v>33</v>
      </c>
      <c r="C12" s="23">
        <f>C13</f>
        <v>27385.7</v>
      </c>
      <c r="D12" s="23">
        <f>D13</f>
        <v>31777.4</v>
      </c>
      <c r="E12" s="23">
        <f>E13</f>
        <v>34451.9</v>
      </c>
      <c r="F12" s="23">
        <f t="shared" si="0"/>
        <v>7066.2000000000007</v>
      </c>
      <c r="G12" s="32">
        <f t="shared" si="1"/>
        <v>125.8025173722052</v>
      </c>
      <c r="H12" s="23">
        <f t="shared" si="2"/>
        <v>2674.5</v>
      </c>
      <c r="I12" s="23">
        <f t="shared" si="3"/>
        <v>108.41635879587379</v>
      </c>
      <c r="J12" s="23"/>
      <c r="K12" s="21"/>
    </row>
    <row r="13" spans="1:11" s="6" customFormat="1" ht="60.75" customHeight="1" x14ac:dyDescent="0.2">
      <c r="A13" s="11" t="s">
        <v>50</v>
      </c>
      <c r="B13" s="12" t="s">
        <v>32</v>
      </c>
      <c r="C13" s="23">
        <v>27385.7</v>
      </c>
      <c r="D13" s="23">
        <v>31777.4</v>
      </c>
      <c r="E13" s="23">
        <v>34451.9</v>
      </c>
      <c r="F13" s="23">
        <f t="shared" si="0"/>
        <v>7066.2000000000007</v>
      </c>
      <c r="G13" s="32">
        <f t="shared" si="1"/>
        <v>125.8025173722052</v>
      </c>
      <c r="H13" s="23">
        <f t="shared" si="2"/>
        <v>2674.5</v>
      </c>
      <c r="I13" s="23">
        <f t="shared" si="3"/>
        <v>108.41635879587379</v>
      </c>
      <c r="J13" s="45" t="s">
        <v>116</v>
      </c>
      <c r="K13" s="46" t="s">
        <v>116</v>
      </c>
    </row>
    <row r="14" spans="1:11" s="6" customFormat="1" x14ac:dyDescent="0.2">
      <c r="A14" s="11" t="s">
        <v>51</v>
      </c>
      <c r="B14" s="12" t="s">
        <v>31</v>
      </c>
      <c r="C14" s="23">
        <f>C15+C16+C17+C18</f>
        <v>565133</v>
      </c>
      <c r="D14" s="23">
        <f>D15+D16+D17+D18</f>
        <v>580174</v>
      </c>
      <c r="E14" s="23">
        <f>E15+E16+E17+E18</f>
        <v>599731.60000000009</v>
      </c>
      <c r="F14" s="23">
        <f t="shared" si="0"/>
        <v>34598.600000000093</v>
      </c>
      <c r="G14" s="32">
        <f t="shared" si="1"/>
        <v>106.1222048615105</v>
      </c>
      <c r="H14" s="23">
        <f t="shared" si="2"/>
        <v>19557.600000000093</v>
      </c>
      <c r="I14" s="23">
        <f t="shared" si="3"/>
        <v>103.37098870338899</v>
      </c>
      <c r="J14" s="23"/>
      <c r="K14" s="21"/>
    </row>
    <row r="15" spans="1:11" s="6" customFormat="1" ht="56.25" x14ac:dyDescent="0.2">
      <c r="A15" s="11" t="s">
        <v>52</v>
      </c>
      <c r="B15" s="12" t="s">
        <v>30</v>
      </c>
      <c r="C15" s="23">
        <v>530708</v>
      </c>
      <c r="D15" s="23">
        <v>552309.5</v>
      </c>
      <c r="E15" s="23">
        <v>568678.9</v>
      </c>
      <c r="F15" s="23">
        <f t="shared" si="0"/>
        <v>37970.900000000023</v>
      </c>
      <c r="G15" s="32">
        <f t="shared" si="1"/>
        <v>107.15476307121807</v>
      </c>
      <c r="H15" s="23">
        <f t="shared" si="2"/>
        <v>16369.400000000023</v>
      </c>
      <c r="I15" s="23">
        <f t="shared" si="3"/>
        <v>102.96380924101433</v>
      </c>
      <c r="J15" s="28" t="s">
        <v>90</v>
      </c>
      <c r="K15" s="28"/>
    </row>
    <row r="16" spans="1:11" s="6" customFormat="1" ht="68.25" customHeight="1" x14ac:dyDescent="0.2">
      <c r="A16" s="11" t="s">
        <v>53</v>
      </c>
      <c r="B16" s="12" t="s">
        <v>29</v>
      </c>
      <c r="C16" s="24">
        <v>0</v>
      </c>
      <c r="D16" s="24">
        <v>752.5</v>
      </c>
      <c r="E16" s="24">
        <v>819.3</v>
      </c>
      <c r="F16" s="23">
        <f t="shared" si="0"/>
        <v>819.3</v>
      </c>
      <c r="G16" s="32"/>
      <c r="H16" s="23">
        <f t="shared" si="2"/>
        <v>66.799999999999955</v>
      </c>
      <c r="I16" s="23">
        <f t="shared" si="3"/>
        <v>108.87707641196012</v>
      </c>
      <c r="J16" s="40" t="s">
        <v>119</v>
      </c>
      <c r="K16" s="41" t="s">
        <v>119</v>
      </c>
    </row>
    <row r="17" spans="1:11" s="6" customFormat="1" ht="33.75" x14ac:dyDescent="0.2">
      <c r="A17" s="11" t="s">
        <v>54</v>
      </c>
      <c r="B17" s="12" t="s">
        <v>28</v>
      </c>
      <c r="C17" s="24">
        <v>625</v>
      </c>
      <c r="D17" s="24">
        <v>4624.6000000000004</v>
      </c>
      <c r="E17" s="24">
        <v>4624.6000000000004</v>
      </c>
      <c r="F17" s="23">
        <f t="shared" si="0"/>
        <v>3999.6000000000004</v>
      </c>
      <c r="G17" s="32">
        <f t="shared" si="1"/>
        <v>739.93600000000004</v>
      </c>
      <c r="H17" s="23">
        <f t="shared" si="2"/>
        <v>0</v>
      </c>
      <c r="I17" s="23">
        <f t="shared" si="3"/>
        <v>100</v>
      </c>
      <c r="J17" s="28" t="s">
        <v>104</v>
      </c>
      <c r="K17" s="28"/>
    </row>
    <row r="18" spans="1:11" s="6" customFormat="1" ht="45" x14ac:dyDescent="0.2">
      <c r="A18" s="11" t="s">
        <v>55</v>
      </c>
      <c r="B18" s="12" t="s">
        <v>27</v>
      </c>
      <c r="C18" s="23">
        <v>33800</v>
      </c>
      <c r="D18" s="23">
        <v>22487.4</v>
      </c>
      <c r="E18" s="23">
        <v>25608.799999999999</v>
      </c>
      <c r="F18" s="23">
        <f t="shared" si="0"/>
        <v>-8191.2000000000007</v>
      </c>
      <c r="G18" s="32">
        <f t="shared" si="1"/>
        <v>75.765680473372782</v>
      </c>
      <c r="H18" s="23">
        <f t="shared" si="2"/>
        <v>3121.3999999999978</v>
      </c>
      <c r="I18" s="23">
        <f t="shared" si="3"/>
        <v>113.88066205964226</v>
      </c>
      <c r="J18" s="28" t="s">
        <v>103</v>
      </c>
      <c r="K18" s="28" t="s">
        <v>105</v>
      </c>
    </row>
    <row r="19" spans="1:11" s="6" customFormat="1" x14ac:dyDescent="0.2">
      <c r="A19" s="11" t="s">
        <v>56</v>
      </c>
      <c r="B19" s="12" t="s">
        <v>26</v>
      </c>
      <c r="C19" s="23">
        <f>C20+C21+C22</f>
        <v>160155</v>
      </c>
      <c r="D19" s="23">
        <f>D20+D21+D22</f>
        <v>138159.5</v>
      </c>
      <c r="E19" s="23">
        <f>E20+E21+E22</f>
        <v>144559.90000000002</v>
      </c>
      <c r="F19" s="23">
        <f t="shared" si="0"/>
        <v>-15595.099999999977</v>
      </c>
      <c r="G19" s="32">
        <f t="shared" si="1"/>
        <v>90.262495707283591</v>
      </c>
      <c r="H19" s="23">
        <f t="shared" si="2"/>
        <v>6400.4000000000233</v>
      </c>
      <c r="I19" s="23">
        <f t="shared" si="3"/>
        <v>104.63261664959704</v>
      </c>
      <c r="J19" s="28"/>
      <c r="K19" s="28"/>
    </row>
    <row r="20" spans="1:11" s="6" customFormat="1" ht="56.25" x14ac:dyDescent="0.2">
      <c r="A20" s="11" t="s">
        <v>57</v>
      </c>
      <c r="B20" s="12" t="s">
        <v>25</v>
      </c>
      <c r="C20" s="24">
        <v>29215</v>
      </c>
      <c r="D20" s="24">
        <v>37000</v>
      </c>
      <c r="E20" s="24">
        <v>38638.400000000001</v>
      </c>
      <c r="F20" s="23">
        <f t="shared" si="0"/>
        <v>9423.4000000000015</v>
      </c>
      <c r="G20" s="32">
        <f t="shared" si="1"/>
        <v>132.25534827999317</v>
      </c>
      <c r="H20" s="23">
        <f t="shared" si="2"/>
        <v>1638.4000000000015</v>
      </c>
      <c r="I20" s="23">
        <f t="shared" si="3"/>
        <v>104.42810810810812</v>
      </c>
      <c r="J20" s="28" t="s">
        <v>91</v>
      </c>
      <c r="K20" s="28"/>
    </row>
    <row r="21" spans="1:11" s="6" customFormat="1" ht="58.5" customHeight="1" x14ac:dyDescent="0.2">
      <c r="A21" s="11" t="s">
        <v>58</v>
      </c>
      <c r="B21" s="12" t="s">
        <v>41</v>
      </c>
      <c r="C21" s="23">
        <v>34140</v>
      </c>
      <c r="D21" s="23">
        <v>37911.9</v>
      </c>
      <c r="E21" s="23">
        <v>40844.199999999997</v>
      </c>
      <c r="F21" s="23">
        <f t="shared" si="0"/>
        <v>6704.1999999999971</v>
      </c>
      <c r="G21" s="32">
        <f t="shared" si="1"/>
        <v>119.63737551259518</v>
      </c>
      <c r="H21" s="23">
        <f t="shared" si="2"/>
        <v>2932.2999999999956</v>
      </c>
      <c r="I21" s="23">
        <f t="shared" si="3"/>
        <v>107.73451080003902</v>
      </c>
      <c r="J21" s="40" t="s">
        <v>117</v>
      </c>
      <c r="K21" s="41" t="s">
        <v>117</v>
      </c>
    </row>
    <row r="22" spans="1:11" s="6" customFormat="1" ht="113.25" customHeight="1" x14ac:dyDescent="0.2">
      <c r="A22" s="11" t="s">
        <v>59</v>
      </c>
      <c r="B22" s="12" t="s">
        <v>24</v>
      </c>
      <c r="C22" s="24">
        <v>96800</v>
      </c>
      <c r="D22" s="24">
        <v>63247.6</v>
      </c>
      <c r="E22" s="24">
        <v>65077.3</v>
      </c>
      <c r="F22" s="23">
        <f t="shared" si="0"/>
        <v>-31722.699999999997</v>
      </c>
      <c r="G22" s="32">
        <f t="shared" si="1"/>
        <v>67.228615702479345</v>
      </c>
      <c r="H22" s="23">
        <f t="shared" si="2"/>
        <v>1829.7000000000044</v>
      </c>
      <c r="I22" s="23">
        <f t="shared" si="3"/>
        <v>102.89291609483998</v>
      </c>
      <c r="J22" s="28" t="s">
        <v>102</v>
      </c>
      <c r="K22" s="21"/>
    </row>
    <row r="23" spans="1:11" s="6" customFormat="1" ht="45" x14ac:dyDescent="0.2">
      <c r="A23" s="11" t="s">
        <v>60</v>
      </c>
      <c r="B23" s="12" t="s">
        <v>23</v>
      </c>
      <c r="C23" s="23">
        <v>30373</v>
      </c>
      <c r="D23" s="23">
        <v>32935.800000000003</v>
      </c>
      <c r="E23" s="23">
        <v>34267.5</v>
      </c>
      <c r="F23" s="23">
        <f t="shared" si="0"/>
        <v>3894.5</v>
      </c>
      <c r="G23" s="32">
        <f t="shared" si="1"/>
        <v>112.82224343989728</v>
      </c>
      <c r="H23" s="23">
        <f t="shared" si="2"/>
        <v>1331.6999999999971</v>
      </c>
      <c r="I23" s="23">
        <f t="shared" si="3"/>
        <v>104.04332064197619</v>
      </c>
      <c r="J23" s="28" t="s">
        <v>43</v>
      </c>
      <c r="K23" s="21"/>
    </row>
    <row r="24" spans="1:11" s="6" customFormat="1" ht="56.25" x14ac:dyDescent="0.2">
      <c r="A24" s="11" t="s">
        <v>61</v>
      </c>
      <c r="B24" s="12" t="s">
        <v>22</v>
      </c>
      <c r="C24" s="35">
        <v>0</v>
      </c>
      <c r="D24" s="35">
        <v>0</v>
      </c>
      <c r="E24" s="35">
        <v>-21.8</v>
      </c>
      <c r="F24" s="35">
        <f t="shared" si="0"/>
        <v>-21.8</v>
      </c>
      <c r="G24" s="32">
        <v>0</v>
      </c>
      <c r="H24" s="35">
        <f t="shared" si="2"/>
        <v>-21.8</v>
      </c>
      <c r="I24" s="35">
        <v>0</v>
      </c>
      <c r="J24" s="34" t="s">
        <v>115</v>
      </c>
      <c r="K24" s="12"/>
    </row>
    <row r="25" spans="1:11" s="6" customFormat="1" ht="51" x14ac:dyDescent="0.2">
      <c r="A25" s="11" t="s">
        <v>62</v>
      </c>
      <c r="B25" s="12" t="s">
        <v>21</v>
      </c>
      <c r="C25" s="23">
        <f>C26+C27+C28+C29</f>
        <v>118256</v>
      </c>
      <c r="D25" s="23">
        <f>D26+D27+D28+D29</f>
        <v>194494.7</v>
      </c>
      <c r="E25" s="23">
        <f>E26+E27+E28+E29</f>
        <v>196696.2</v>
      </c>
      <c r="F25" s="23">
        <f>E25-C25</f>
        <v>78440.200000000012</v>
      </c>
      <c r="G25" s="32">
        <f t="shared" si="1"/>
        <v>166.3308415640644</v>
      </c>
      <c r="H25" s="23">
        <f t="shared" si="2"/>
        <v>2201.5</v>
      </c>
      <c r="I25" s="23">
        <f t="shared" si="3"/>
        <v>101.13190745043438</v>
      </c>
      <c r="J25" s="27"/>
      <c r="K25" s="27"/>
    </row>
    <row r="26" spans="1:11" s="6" customFormat="1" ht="88.5" customHeight="1" x14ac:dyDescent="0.2">
      <c r="A26" s="11" t="s">
        <v>63</v>
      </c>
      <c r="B26" s="12" t="s">
        <v>20</v>
      </c>
      <c r="C26" s="23">
        <v>304</v>
      </c>
      <c r="D26" s="23">
        <v>3340.1</v>
      </c>
      <c r="E26" s="23">
        <v>3340.1</v>
      </c>
      <c r="F26" s="23">
        <f t="shared" si="0"/>
        <v>3036.1</v>
      </c>
      <c r="G26" s="32">
        <f t="shared" si="1"/>
        <v>1098.7171052631579</v>
      </c>
      <c r="H26" s="23">
        <f>E26-D26</f>
        <v>0</v>
      </c>
      <c r="I26" s="23">
        <f t="shared" si="3"/>
        <v>100</v>
      </c>
      <c r="J26" s="28" t="s">
        <v>113</v>
      </c>
      <c r="K26" s="21"/>
    </row>
    <row r="27" spans="1:11" s="6" customFormat="1" ht="114" customHeight="1" x14ac:dyDescent="0.2">
      <c r="A27" s="22" t="s">
        <v>64</v>
      </c>
      <c r="B27" s="26" t="s">
        <v>19</v>
      </c>
      <c r="C27" s="25">
        <v>98700</v>
      </c>
      <c r="D27" s="23">
        <v>173432.7</v>
      </c>
      <c r="E27" s="23">
        <v>175221.2</v>
      </c>
      <c r="F27" s="23">
        <f t="shared" si="0"/>
        <v>76521.200000000012</v>
      </c>
      <c r="G27" s="32">
        <f t="shared" si="1"/>
        <v>177.52907801418439</v>
      </c>
      <c r="H27" s="23">
        <f t="shared" si="2"/>
        <v>1788.5</v>
      </c>
      <c r="I27" s="23">
        <f t="shared" si="3"/>
        <v>101.03123574735329</v>
      </c>
      <c r="J27" s="28" t="s">
        <v>111</v>
      </c>
      <c r="K27" s="27"/>
    </row>
    <row r="28" spans="1:11" s="6" customFormat="1" ht="45" x14ac:dyDescent="0.2">
      <c r="A28" s="11" t="s">
        <v>65</v>
      </c>
      <c r="B28" s="12" t="s">
        <v>18</v>
      </c>
      <c r="C28" s="25">
        <v>604</v>
      </c>
      <c r="D28" s="23">
        <v>196.6</v>
      </c>
      <c r="E28" s="23">
        <v>196.6</v>
      </c>
      <c r="F28" s="23">
        <f t="shared" si="0"/>
        <v>-407.4</v>
      </c>
      <c r="G28" s="32">
        <f t="shared" si="1"/>
        <v>32.549668874172184</v>
      </c>
      <c r="H28" s="23">
        <f t="shared" si="2"/>
        <v>0</v>
      </c>
      <c r="I28" s="23">
        <f t="shared" si="3"/>
        <v>100</v>
      </c>
      <c r="J28" s="28" t="s">
        <v>114</v>
      </c>
      <c r="K28" s="27"/>
    </row>
    <row r="29" spans="1:11" s="6" customFormat="1" ht="174" customHeight="1" x14ac:dyDescent="0.2">
      <c r="A29" s="11" t="s">
        <v>66</v>
      </c>
      <c r="B29" s="12" t="s">
        <v>17</v>
      </c>
      <c r="C29" s="23">
        <v>18648</v>
      </c>
      <c r="D29" s="23">
        <v>17525.3</v>
      </c>
      <c r="E29" s="23">
        <v>17938.3</v>
      </c>
      <c r="F29" s="23">
        <f t="shared" si="0"/>
        <v>-709.70000000000073</v>
      </c>
      <c r="G29" s="32">
        <f t="shared" si="1"/>
        <v>96.194229944229932</v>
      </c>
      <c r="H29" s="23">
        <f t="shared" si="2"/>
        <v>413</v>
      </c>
      <c r="I29" s="23">
        <f t="shared" si="3"/>
        <v>102.35659303977678</v>
      </c>
      <c r="J29" s="28" t="s">
        <v>106</v>
      </c>
      <c r="K29" s="28"/>
    </row>
    <row r="30" spans="1:11" s="6" customFormat="1" ht="101.25" customHeight="1" x14ac:dyDescent="0.2">
      <c r="A30" s="11" t="s">
        <v>67</v>
      </c>
      <c r="B30" s="12" t="s">
        <v>16</v>
      </c>
      <c r="C30" s="24">
        <v>12149.6</v>
      </c>
      <c r="D30" s="24">
        <v>0</v>
      </c>
      <c r="E30" s="24">
        <v>221.9</v>
      </c>
      <c r="F30" s="23">
        <f t="shared" si="0"/>
        <v>-11927.7</v>
      </c>
      <c r="G30" s="32">
        <f t="shared" si="1"/>
        <v>1.826397576874959</v>
      </c>
      <c r="H30" s="23">
        <f t="shared" si="2"/>
        <v>221.9</v>
      </c>
      <c r="I30" s="23"/>
      <c r="J30" s="40" t="s">
        <v>107</v>
      </c>
      <c r="K30" s="41" t="s">
        <v>107</v>
      </c>
    </row>
    <row r="31" spans="1:11" s="6" customFormat="1" ht="38.25" x14ac:dyDescent="0.2">
      <c r="A31" s="11" t="s">
        <v>68</v>
      </c>
      <c r="B31" s="12" t="s">
        <v>38</v>
      </c>
      <c r="C31" s="24">
        <v>825</v>
      </c>
      <c r="D31" s="24">
        <v>3089.8</v>
      </c>
      <c r="E31" s="24">
        <v>4152</v>
      </c>
      <c r="F31" s="23">
        <v>3089.8</v>
      </c>
      <c r="G31" s="32">
        <f t="shared" si="1"/>
        <v>503.27272727272731</v>
      </c>
      <c r="H31" s="23">
        <f t="shared" si="2"/>
        <v>1062.1999999999998</v>
      </c>
      <c r="I31" s="23">
        <f t="shared" si="3"/>
        <v>134.37762962004012</v>
      </c>
      <c r="J31" s="40" t="s">
        <v>108</v>
      </c>
      <c r="K31" s="41" t="s">
        <v>108</v>
      </c>
    </row>
    <row r="32" spans="1:11" s="6" customFormat="1" ht="38.25" x14ac:dyDescent="0.2">
      <c r="A32" s="11" t="s">
        <v>69</v>
      </c>
      <c r="B32" s="12" t="s">
        <v>15</v>
      </c>
      <c r="C32" s="23">
        <f>C33+C34+C35</f>
        <v>51292</v>
      </c>
      <c r="D32" s="23">
        <f>D33+D34+D35</f>
        <v>86745.400000000009</v>
      </c>
      <c r="E32" s="23">
        <f>E33+E34+E35</f>
        <v>92951.1</v>
      </c>
      <c r="F32" s="23">
        <f t="shared" si="0"/>
        <v>41659.100000000006</v>
      </c>
      <c r="G32" s="32">
        <f t="shared" si="1"/>
        <v>181.21948841924669</v>
      </c>
      <c r="H32" s="23">
        <f t="shared" si="2"/>
        <v>6205.6999999999971</v>
      </c>
      <c r="I32" s="23">
        <f t="shared" si="3"/>
        <v>107.15392401210899</v>
      </c>
      <c r="J32" s="23"/>
      <c r="K32" s="21"/>
    </row>
    <row r="33" spans="1:11" s="6" customFormat="1" ht="78.75" x14ac:dyDescent="0.2">
      <c r="A33" s="11" t="s">
        <v>70</v>
      </c>
      <c r="B33" s="12" t="s">
        <v>14</v>
      </c>
      <c r="C33" s="23">
        <v>41792</v>
      </c>
      <c r="D33" s="23">
        <v>64388.3</v>
      </c>
      <c r="E33" s="23">
        <v>67160.100000000006</v>
      </c>
      <c r="F33" s="23">
        <f t="shared" si="0"/>
        <v>25368.100000000006</v>
      </c>
      <c r="G33" s="32">
        <f t="shared" si="1"/>
        <v>160.70085183767227</v>
      </c>
      <c r="H33" s="23">
        <f t="shared" si="2"/>
        <v>2771.8000000000029</v>
      </c>
      <c r="I33" s="23">
        <f t="shared" si="3"/>
        <v>104.30481935382672</v>
      </c>
      <c r="J33" s="28" t="s">
        <v>110</v>
      </c>
      <c r="K33" s="21"/>
    </row>
    <row r="34" spans="1:11" s="6" customFormat="1" ht="102" x14ac:dyDescent="0.2">
      <c r="A34" s="11" t="s">
        <v>71</v>
      </c>
      <c r="B34" s="12" t="s">
        <v>13</v>
      </c>
      <c r="C34" s="23">
        <v>0</v>
      </c>
      <c r="D34" s="23">
        <v>176.4</v>
      </c>
      <c r="E34" s="23">
        <v>176.4</v>
      </c>
      <c r="F34" s="23">
        <f t="shared" si="0"/>
        <v>176.4</v>
      </c>
      <c r="G34" s="32"/>
      <c r="H34" s="23">
        <f t="shared" si="2"/>
        <v>0</v>
      </c>
      <c r="I34" s="23">
        <f t="shared" si="3"/>
        <v>100</v>
      </c>
      <c r="J34" s="28" t="s">
        <v>118</v>
      </c>
      <c r="K34" s="21"/>
    </row>
    <row r="35" spans="1:11" s="6" customFormat="1" ht="38.25" customHeight="1" x14ac:dyDescent="0.2">
      <c r="A35" s="11" t="s">
        <v>72</v>
      </c>
      <c r="B35" s="12" t="s">
        <v>12</v>
      </c>
      <c r="C35" s="23">
        <v>9500</v>
      </c>
      <c r="D35" s="23">
        <v>22180.7</v>
      </c>
      <c r="E35" s="23">
        <v>25614.6</v>
      </c>
      <c r="F35" s="23">
        <f t="shared" si="0"/>
        <v>16114.599999999999</v>
      </c>
      <c r="G35" s="32">
        <f t="shared" si="1"/>
        <v>269.62736842105261</v>
      </c>
      <c r="H35" s="23">
        <f t="shared" si="2"/>
        <v>3433.8999999999978</v>
      </c>
      <c r="I35" s="23">
        <f t="shared" si="3"/>
        <v>115.48147714003613</v>
      </c>
      <c r="J35" s="41" t="s">
        <v>109</v>
      </c>
      <c r="K35" s="41" t="s">
        <v>109</v>
      </c>
    </row>
    <row r="36" spans="1:11" s="6" customFormat="1" ht="56.25" x14ac:dyDescent="0.2">
      <c r="A36" s="11" t="s">
        <v>73</v>
      </c>
      <c r="B36" s="12" t="s">
        <v>11</v>
      </c>
      <c r="C36" s="23">
        <v>11451.3</v>
      </c>
      <c r="D36" s="23">
        <v>20356.7</v>
      </c>
      <c r="E36" s="23">
        <v>20781.8</v>
      </c>
      <c r="F36" s="23">
        <f>E36-C36</f>
        <v>9330.5</v>
      </c>
      <c r="G36" s="32">
        <f t="shared" si="1"/>
        <v>181.47983198414155</v>
      </c>
      <c r="H36" s="23">
        <f t="shared" si="2"/>
        <v>425.09999999999854</v>
      </c>
      <c r="I36" s="23">
        <f t="shared" si="3"/>
        <v>102.08825595504183</v>
      </c>
      <c r="J36" s="28" t="s">
        <v>89</v>
      </c>
      <c r="K36" s="21"/>
    </row>
    <row r="37" spans="1:11" s="6" customFormat="1" x14ac:dyDescent="0.2">
      <c r="A37" s="11" t="s">
        <v>74</v>
      </c>
      <c r="B37" s="12" t="s">
        <v>10</v>
      </c>
      <c r="C37" s="23">
        <f>C38+C39</f>
        <v>1110</v>
      </c>
      <c r="D37" s="23">
        <f t="shared" ref="D37:E37" si="4">D38+D39</f>
        <v>382.5</v>
      </c>
      <c r="E37" s="23">
        <f t="shared" si="4"/>
        <v>1769.9</v>
      </c>
      <c r="F37" s="23">
        <f t="shared" si="0"/>
        <v>659.90000000000009</v>
      </c>
      <c r="G37" s="32">
        <f t="shared" si="1"/>
        <v>159.45045045045046</v>
      </c>
      <c r="H37" s="23">
        <f t="shared" si="2"/>
        <v>1387.4</v>
      </c>
      <c r="I37" s="23">
        <f t="shared" si="3"/>
        <v>462.718954248366</v>
      </c>
      <c r="J37" s="23"/>
      <c r="K37" s="21"/>
    </row>
    <row r="38" spans="1:11" s="6" customFormat="1" ht="79.5" customHeight="1" x14ac:dyDescent="0.2">
      <c r="A38" s="11" t="s">
        <v>75</v>
      </c>
      <c r="B38" s="12" t="s">
        <v>9</v>
      </c>
      <c r="C38" s="23">
        <v>0</v>
      </c>
      <c r="D38" s="23">
        <v>0</v>
      </c>
      <c r="E38" s="23">
        <v>1386.2</v>
      </c>
      <c r="F38" s="23">
        <f t="shared" si="0"/>
        <v>1386.2</v>
      </c>
      <c r="G38" s="32"/>
      <c r="H38" s="23">
        <f t="shared" si="2"/>
        <v>1386.2</v>
      </c>
      <c r="I38" s="23"/>
      <c r="J38" s="42" t="s">
        <v>120</v>
      </c>
      <c r="K38" s="44" t="s">
        <v>120</v>
      </c>
    </row>
    <row r="39" spans="1:11" s="6" customFormat="1" ht="56.25" x14ac:dyDescent="0.2">
      <c r="A39" s="11" t="s">
        <v>76</v>
      </c>
      <c r="B39" s="12" t="s">
        <v>8</v>
      </c>
      <c r="C39" s="23">
        <v>1110</v>
      </c>
      <c r="D39" s="23">
        <v>382.5</v>
      </c>
      <c r="E39" s="23">
        <v>383.7</v>
      </c>
      <c r="F39" s="23">
        <f t="shared" si="0"/>
        <v>-726.3</v>
      </c>
      <c r="G39" s="32">
        <f t="shared" si="1"/>
        <v>34.567567567567565</v>
      </c>
      <c r="H39" s="23">
        <f t="shared" si="2"/>
        <v>1.1999999999999886</v>
      </c>
      <c r="I39" s="23">
        <f t="shared" si="3"/>
        <v>100.31372549019608</v>
      </c>
      <c r="J39" s="34" t="s">
        <v>112</v>
      </c>
      <c r="K39" s="28"/>
    </row>
    <row r="40" spans="1:11" s="6" customFormat="1" x14ac:dyDescent="0.2">
      <c r="A40" s="11" t="s">
        <v>77</v>
      </c>
      <c r="B40" s="12" t="s">
        <v>7</v>
      </c>
      <c r="C40" s="23">
        <f>C41+C48</f>
        <v>6238300.1000000006</v>
      </c>
      <c r="D40" s="23">
        <f>D41+D48</f>
        <v>7248044.6999999993</v>
      </c>
      <c r="E40" s="23">
        <f>E41+E48+E47</f>
        <v>7237938.3000000007</v>
      </c>
      <c r="F40" s="23">
        <f t="shared" si="0"/>
        <v>999638.20000000019</v>
      </c>
      <c r="G40" s="32">
        <f t="shared" si="1"/>
        <v>116.02420826147815</v>
      </c>
      <c r="H40" s="23">
        <f t="shared" si="2"/>
        <v>-10106.39999999851</v>
      </c>
      <c r="I40" s="23">
        <f t="shared" si="3"/>
        <v>99.86056377384098</v>
      </c>
      <c r="J40" s="23"/>
      <c r="K40" s="21"/>
    </row>
    <row r="41" spans="1:11" s="6" customFormat="1" ht="38.25" x14ac:dyDescent="0.2">
      <c r="A41" s="11" t="s">
        <v>78</v>
      </c>
      <c r="B41" s="12" t="s">
        <v>6</v>
      </c>
      <c r="C41" s="23">
        <f>C42+C43+C44+C45</f>
        <v>6238300.1000000006</v>
      </c>
      <c r="D41" s="23">
        <f>D42+D43+D44+D45</f>
        <v>7248044.6999999993</v>
      </c>
      <c r="E41" s="23">
        <f>E42+E43+E44+E45</f>
        <v>7242624.9000000004</v>
      </c>
      <c r="F41" s="23">
        <f t="shared" si="0"/>
        <v>1004324.7999999998</v>
      </c>
      <c r="G41" s="32">
        <f t="shared" si="1"/>
        <v>116.09933449658824</v>
      </c>
      <c r="H41" s="23">
        <f t="shared" si="2"/>
        <v>-5419.7999999988824</v>
      </c>
      <c r="I41" s="23">
        <f t="shared" si="3"/>
        <v>99.925223971093899</v>
      </c>
      <c r="J41" s="23"/>
      <c r="K41" s="21"/>
    </row>
    <row r="42" spans="1:11" s="6" customFormat="1" ht="56.25" x14ac:dyDescent="0.2">
      <c r="A42" s="11" t="s">
        <v>79</v>
      </c>
      <c r="B42" s="12" t="s">
        <v>39</v>
      </c>
      <c r="C42" s="23">
        <v>26471.4</v>
      </c>
      <c r="D42" s="23">
        <v>306736.5</v>
      </c>
      <c r="E42" s="23">
        <v>306736.5</v>
      </c>
      <c r="F42" s="23">
        <f t="shared" si="0"/>
        <v>280265.09999999998</v>
      </c>
      <c r="G42" s="32">
        <f t="shared" si="1"/>
        <v>1158.7467984315147</v>
      </c>
      <c r="H42" s="23">
        <f>E42-D42</f>
        <v>0</v>
      </c>
      <c r="I42" s="23">
        <f t="shared" si="3"/>
        <v>100</v>
      </c>
      <c r="J42" s="34" t="s">
        <v>92</v>
      </c>
      <c r="K42" s="21"/>
    </row>
    <row r="43" spans="1:11" s="6" customFormat="1" ht="56.25" x14ac:dyDescent="0.2">
      <c r="A43" s="11" t="s">
        <v>80</v>
      </c>
      <c r="B43" s="12" t="s">
        <v>5</v>
      </c>
      <c r="C43" s="23">
        <v>2236135.2000000002</v>
      </c>
      <c r="D43" s="23">
        <v>2732178.3</v>
      </c>
      <c r="E43" s="23">
        <v>2728413.2</v>
      </c>
      <c r="F43" s="23">
        <f t="shared" si="0"/>
        <v>492278</v>
      </c>
      <c r="G43" s="32">
        <f t="shared" si="1"/>
        <v>122.01467961328993</v>
      </c>
      <c r="H43" s="23">
        <f t="shared" si="2"/>
        <v>-3765.0999999996275</v>
      </c>
      <c r="I43" s="23">
        <f t="shared" si="3"/>
        <v>99.862194205993077</v>
      </c>
      <c r="J43" s="34" t="s">
        <v>92</v>
      </c>
      <c r="K43" s="21"/>
    </row>
    <row r="44" spans="1:11" s="6" customFormat="1" ht="56.25" x14ac:dyDescent="0.2">
      <c r="A44" s="11" t="s">
        <v>81</v>
      </c>
      <c r="B44" s="12" t="s">
        <v>4</v>
      </c>
      <c r="C44" s="23">
        <v>3882195.1</v>
      </c>
      <c r="D44" s="23">
        <v>4081765.3</v>
      </c>
      <c r="E44" s="23">
        <v>4080323</v>
      </c>
      <c r="F44" s="23">
        <f t="shared" si="0"/>
        <v>198127.89999999991</v>
      </c>
      <c r="G44" s="32">
        <f t="shared" si="1"/>
        <v>105.10350188222122</v>
      </c>
      <c r="H44" s="23">
        <f t="shared" si="2"/>
        <v>-1442.2999999998137</v>
      </c>
      <c r="I44" s="23">
        <f t="shared" si="3"/>
        <v>99.964664798341047</v>
      </c>
      <c r="J44" s="34" t="s">
        <v>92</v>
      </c>
      <c r="K44" s="21"/>
    </row>
    <row r="45" spans="1:11" s="6" customFormat="1" ht="56.25" x14ac:dyDescent="0.2">
      <c r="A45" s="11" t="s">
        <v>82</v>
      </c>
      <c r="B45" s="12" t="s">
        <v>3</v>
      </c>
      <c r="C45" s="23">
        <v>93498.4</v>
      </c>
      <c r="D45" s="23">
        <v>127364.6</v>
      </c>
      <c r="E45" s="23">
        <v>127152.2</v>
      </c>
      <c r="F45" s="23">
        <f t="shared" si="0"/>
        <v>33653.800000000003</v>
      </c>
      <c r="G45" s="32">
        <f t="shared" si="1"/>
        <v>135.99398492380618</v>
      </c>
      <c r="H45" s="23">
        <f t="shared" si="2"/>
        <v>-212.40000000000873</v>
      </c>
      <c r="I45" s="23">
        <f t="shared" si="3"/>
        <v>99.833234666461479</v>
      </c>
      <c r="J45" s="34" t="s">
        <v>92</v>
      </c>
      <c r="K45" s="21"/>
    </row>
    <row r="46" spans="1:11" s="6" customFormat="1" ht="25.5" hidden="1" x14ac:dyDescent="0.2">
      <c r="A46" s="11" t="s">
        <v>83</v>
      </c>
      <c r="B46" s="12" t="s">
        <v>2</v>
      </c>
      <c r="C46" s="23">
        <v>0</v>
      </c>
      <c r="D46" s="23">
        <v>0</v>
      </c>
      <c r="E46" s="23">
        <v>0</v>
      </c>
      <c r="F46" s="23">
        <f t="shared" ref="F46" si="5">E46-C46</f>
        <v>0</v>
      </c>
      <c r="G46" s="32">
        <v>0</v>
      </c>
      <c r="H46" s="23">
        <f t="shared" ref="H46" si="6">E46-D46</f>
        <v>0</v>
      </c>
      <c r="I46" s="23">
        <v>0</v>
      </c>
      <c r="J46" s="23"/>
      <c r="K46" s="21"/>
    </row>
    <row r="47" spans="1:11" s="6" customFormat="1" ht="33.75" hidden="1" customHeight="1" x14ac:dyDescent="0.2">
      <c r="A47" s="11" t="s">
        <v>84</v>
      </c>
      <c r="B47" s="12" t="s">
        <v>1</v>
      </c>
      <c r="C47" s="23">
        <v>0</v>
      </c>
      <c r="D47" s="23">
        <v>0</v>
      </c>
      <c r="E47" s="23">
        <v>0</v>
      </c>
      <c r="F47" s="23">
        <f t="shared" si="0"/>
        <v>0</v>
      </c>
      <c r="G47" s="32">
        <v>0</v>
      </c>
      <c r="H47" s="23">
        <f t="shared" si="2"/>
        <v>0</v>
      </c>
      <c r="I47" s="23">
        <v>0</v>
      </c>
      <c r="J47" s="23"/>
      <c r="K47" s="23"/>
    </row>
    <row r="48" spans="1:11" s="6" customFormat="1" ht="63.75" x14ac:dyDescent="0.2">
      <c r="A48" s="11" t="s">
        <v>85</v>
      </c>
      <c r="B48" s="12" t="s">
        <v>0</v>
      </c>
      <c r="C48" s="23">
        <f>C49</f>
        <v>0</v>
      </c>
      <c r="D48" s="23">
        <f>D49</f>
        <v>0</v>
      </c>
      <c r="E48" s="23">
        <f>E49</f>
        <v>-4686.6000000000004</v>
      </c>
      <c r="F48" s="23">
        <f t="shared" si="0"/>
        <v>-4686.6000000000004</v>
      </c>
      <c r="G48" s="32">
        <v>0</v>
      </c>
      <c r="H48" s="23">
        <f t="shared" si="2"/>
        <v>-4686.6000000000004</v>
      </c>
      <c r="I48" s="23">
        <v>0</v>
      </c>
      <c r="J48" s="23"/>
      <c r="K48" s="21"/>
    </row>
    <row r="49" spans="1:11" s="6" customFormat="1" ht="74.25" customHeight="1" x14ac:dyDescent="0.2">
      <c r="A49" s="11" t="s">
        <v>86</v>
      </c>
      <c r="B49" s="12" t="s">
        <v>40</v>
      </c>
      <c r="C49" s="23">
        <v>0</v>
      </c>
      <c r="D49" s="23">
        <v>0</v>
      </c>
      <c r="E49" s="23">
        <v>-4686.6000000000004</v>
      </c>
      <c r="F49" s="23">
        <f t="shared" si="0"/>
        <v>-4686.6000000000004</v>
      </c>
      <c r="G49" s="32">
        <v>0</v>
      </c>
      <c r="H49" s="23">
        <f t="shared" si="2"/>
        <v>-4686.6000000000004</v>
      </c>
      <c r="I49" s="23">
        <v>0</v>
      </c>
      <c r="J49" s="43" t="s">
        <v>93</v>
      </c>
      <c r="K49" s="43" t="s">
        <v>93</v>
      </c>
    </row>
    <row r="50" spans="1:11" s="6" customFormat="1" x14ac:dyDescent="0.2">
      <c r="A50" s="11"/>
      <c r="B50" s="12" t="s">
        <v>37</v>
      </c>
      <c r="C50" s="23">
        <f>C9+C40</f>
        <v>11061611.6</v>
      </c>
      <c r="D50" s="23">
        <f>D9+D40</f>
        <v>12181341.399999999</v>
      </c>
      <c r="E50" s="23">
        <f>E9+E40</f>
        <v>12218784.600000001</v>
      </c>
      <c r="F50" s="23">
        <f t="shared" si="0"/>
        <v>1157173.0000000019</v>
      </c>
      <c r="G50" s="32">
        <f t="shared" si="1"/>
        <v>110.46116101201746</v>
      </c>
      <c r="H50" s="23">
        <f t="shared" si="2"/>
        <v>37443.20000000298</v>
      </c>
      <c r="I50" s="23">
        <f t="shared" si="3"/>
        <v>100.30738158278696</v>
      </c>
      <c r="J50" s="23"/>
      <c r="K50" s="21"/>
    </row>
  </sheetData>
  <mergeCells count="2">
    <mergeCell ref="B3:I5"/>
    <mergeCell ref="F1:K1"/>
  </mergeCells>
  <pageMargins left="0.19685039370078741" right="0.19685039370078741" top="0.39370078740157483" bottom="0.19685039370078741" header="0.19685039370078741" footer="0.19685039370078741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Охранова Евгения Анатольевна</cp:lastModifiedBy>
  <cp:lastPrinted>2023-12-20T10:46:02Z</cp:lastPrinted>
  <dcterms:created xsi:type="dcterms:W3CDTF">2018-10-22T06:13:22Z</dcterms:created>
  <dcterms:modified xsi:type="dcterms:W3CDTF">2023-12-20T10:48:26Z</dcterms:modified>
</cp:coreProperties>
</file>