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225" windowWidth="14805" windowHeight="4890"/>
  </bookViews>
  <sheets>
    <sheet name="14.10.2016" sheetId="3" r:id="rId1"/>
  </sheets>
  <definedNames>
    <definedName name="_xlnm.Print_Area" localSheetId="0">'14.10.2016'!$A$1:$K$76</definedName>
  </definedNames>
  <calcPr calcId="145621"/>
</workbook>
</file>

<file path=xl/calcChain.xml><?xml version="1.0" encoding="utf-8"?>
<calcChain xmlns="http://schemas.openxmlformats.org/spreadsheetml/2006/main">
  <c r="F70" i="3" l="1"/>
  <c r="F71" i="3"/>
  <c r="G21" i="3" l="1"/>
  <c r="G18" i="3" l="1"/>
  <c r="G19" i="3" l="1"/>
  <c r="G55" i="3" l="1"/>
  <c r="G58" i="3" s="1"/>
  <c r="K69" i="3" l="1"/>
  <c r="J69" i="3"/>
  <c r="I69" i="3"/>
  <c r="H69" i="3"/>
  <c r="G69" i="3"/>
  <c r="F69" i="3"/>
  <c r="F74" i="3" l="1"/>
  <c r="G53" i="3" l="1"/>
  <c r="G72" i="3" l="1"/>
  <c r="G47" i="3" l="1"/>
  <c r="G59" i="3" s="1"/>
  <c r="F68" i="3" l="1"/>
  <c r="H54" i="3"/>
  <c r="I54" i="3"/>
  <c r="J54" i="3"/>
  <c r="G51" i="3"/>
  <c r="G48" i="3"/>
  <c r="G40" i="3"/>
  <c r="G37" i="3"/>
  <c r="G34" i="3"/>
  <c r="G27" i="3"/>
  <c r="F18" i="3"/>
  <c r="G17" i="3"/>
  <c r="G13" i="3"/>
  <c r="G54" i="3" l="1"/>
  <c r="F72" i="3" l="1"/>
  <c r="F56" i="3"/>
  <c r="F55" i="3"/>
  <c r="F53" i="3"/>
  <c r="F52" i="3"/>
  <c r="F50" i="3"/>
  <c r="F49" i="3"/>
  <c r="F47" i="3"/>
  <c r="F42" i="3"/>
  <c r="F41" i="3"/>
  <c r="F39" i="3"/>
  <c r="F38" i="3"/>
  <c r="F36" i="3"/>
  <c r="F35" i="3"/>
  <c r="F29" i="3"/>
  <c r="F19" i="3"/>
  <c r="F15" i="3"/>
  <c r="F14" i="3"/>
  <c r="F54" i="3" l="1"/>
  <c r="J32" i="3"/>
  <c r="J30" i="3" s="1"/>
  <c r="K32" i="3"/>
  <c r="I32" i="3"/>
  <c r="H27" i="3"/>
  <c r="K59" i="3"/>
  <c r="J59" i="3"/>
  <c r="I59" i="3"/>
  <c r="H59" i="3"/>
  <c r="K58" i="3"/>
  <c r="J58" i="3"/>
  <c r="I58" i="3"/>
  <c r="H58" i="3"/>
  <c r="G57" i="3"/>
  <c r="K24" i="3"/>
  <c r="J24" i="3"/>
  <c r="I24" i="3"/>
  <c r="H24" i="3"/>
  <c r="H32" i="3"/>
  <c r="G32" i="3"/>
  <c r="F32" i="3" l="1"/>
  <c r="G25" i="3"/>
  <c r="F58" i="3"/>
  <c r="F59" i="3"/>
  <c r="I22" i="3"/>
  <c r="H22" i="3"/>
  <c r="I28" i="3"/>
  <c r="I25" i="3" l="1"/>
  <c r="I20" i="3"/>
  <c r="G24" i="3"/>
  <c r="G20" i="3"/>
  <c r="F21" i="3"/>
  <c r="H25" i="3"/>
  <c r="H20" i="3"/>
  <c r="J28" i="3"/>
  <c r="I27" i="3"/>
  <c r="J22" i="3"/>
  <c r="H13" i="3"/>
  <c r="F24" i="3" l="1"/>
  <c r="G23" i="3"/>
  <c r="J25" i="3"/>
  <c r="J20" i="3"/>
  <c r="K28" i="3"/>
  <c r="J27" i="3"/>
  <c r="K22" i="3"/>
  <c r="F22" i="3" s="1"/>
  <c r="K25" i="3" l="1"/>
  <c r="F25" i="3" s="1"/>
  <c r="K20" i="3"/>
  <c r="F20" i="3" s="1"/>
  <c r="K27" i="3"/>
  <c r="F27" i="3" s="1"/>
  <c r="F28" i="3"/>
  <c r="K30" i="3"/>
  <c r="K51" i="3" l="1"/>
  <c r="J51" i="3"/>
  <c r="I51" i="3"/>
  <c r="H51" i="3"/>
  <c r="K48" i="3"/>
  <c r="J48" i="3"/>
  <c r="I48" i="3"/>
  <c r="H48" i="3"/>
  <c r="F48" i="3" l="1"/>
  <c r="F51" i="3"/>
  <c r="K17" i="3"/>
  <c r="J17" i="3"/>
  <c r="I17" i="3"/>
  <c r="H17" i="3"/>
  <c r="K13" i="3"/>
  <c r="J13" i="3"/>
  <c r="I13" i="3"/>
  <c r="F17" i="3" l="1"/>
  <c r="F13" i="3"/>
  <c r="I57" i="3"/>
  <c r="K40" i="3"/>
  <c r="J40" i="3"/>
  <c r="I40" i="3"/>
  <c r="H40" i="3"/>
  <c r="K37" i="3"/>
  <c r="J37" i="3"/>
  <c r="I37" i="3"/>
  <c r="H37" i="3"/>
  <c r="K34" i="3"/>
  <c r="J34" i="3"/>
  <c r="I34" i="3"/>
  <c r="H34" i="3"/>
  <c r="I45" i="3"/>
  <c r="G45" i="3"/>
  <c r="G62" i="3" s="1"/>
  <c r="F40" i="3" l="1"/>
  <c r="F34" i="3"/>
  <c r="F37" i="3"/>
  <c r="I43" i="3"/>
  <c r="I62" i="3"/>
  <c r="K23" i="3"/>
  <c r="J23" i="3"/>
  <c r="I23" i="3"/>
  <c r="H23" i="3"/>
  <c r="I66" i="3" l="1"/>
  <c r="I82" i="3"/>
  <c r="G82" i="3"/>
  <c r="F23" i="3"/>
  <c r="I31" i="3"/>
  <c r="I61" i="3" s="1"/>
  <c r="I65" i="3" l="1"/>
  <c r="I64" i="3" s="1"/>
  <c r="I81" i="3"/>
  <c r="I30" i="3"/>
  <c r="I60" i="3" s="1"/>
  <c r="I80" i="3" s="1"/>
  <c r="J45" i="3" l="1"/>
  <c r="J62" i="3" s="1"/>
  <c r="K45" i="3"/>
  <c r="K62" i="3" s="1"/>
  <c r="H45" i="3"/>
  <c r="H44" i="3"/>
  <c r="K44" i="3"/>
  <c r="K61" i="3" s="1"/>
  <c r="G44" i="3"/>
  <c r="J44" i="3"/>
  <c r="J61" i="3" s="1"/>
  <c r="K16" i="3"/>
  <c r="K67" i="3" s="1"/>
  <c r="J16" i="3"/>
  <c r="J67" i="3" s="1"/>
  <c r="H16" i="3"/>
  <c r="H67" i="3" s="1"/>
  <c r="G16" i="3"/>
  <c r="G67" i="3" s="1"/>
  <c r="K66" i="3" l="1"/>
  <c r="K82" i="3"/>
  <c r="J65" i="3"/>
  <c r="J81" i="3"/>
  <c r="K65" i="3"/>
  <c r="K81" i="3"/>
  <c r="J66" i="3"/>
  <c r="J82" i="3"/>
  <c r="H62" i="3"/>
  <c r="F45" i="3"/>
  <c r="F62" i="3" s="1"/>
  <c r="F82" i="3" s="1"/>
  <c r="G43" i="3"/>
  <c r="F44" i="3"/>
  <c r="F61" i="3" s="1"/>
  <c r="F81" i="3" s="1"/>
  <c r="K43" i="3"/>
  <c r="H43" i="3"/>
  <c r="F16" i="3"/>
  <c r="H66" i="3" l="1"/>
  <c r="F66" i="3" s="1"/>
  <c r="H82" i="3"/>
  <c r="G31" i="3"/>
  <c r="G61" i="3" s="1"/>
  <c r="G60" i="3" s="1"/>
  <c r="G65" i="3" l="1"/>
  <c r="G30" i="3"/>
  <c r="H31" i="3"/>
  <c r="H61" i="3" s="1"/>
  <c r="H65" i="3" l="1"/>
  <c r="H64" i="3" s="1"/>
  <c r="H81" i="3"/>
  <c r="G64" i="3"/>
  <c r="G81" i="3"/>
  <c r="F31" i="3"/>
  <c r="H30" i="3"/>
  <c r="F30" i="3" s="1"/>
  <c r="J64" i="3"/>
  <c r="H57" i="3"/>
  <c r="F65" i="3" l="1"/>
  <c r="F64" i="3" s="1"/>
  <c r="J57" i="3"/>
  <c r="K64" i="3" l="1"/>
  <c r="K57" i="3" l="1"/>
  <c r="F57" i="3" s="1"/>
  <c r="F67" i="3"/>
  <c r="J43" i="3" l="1"/>
  <c r="F43" i="3" s="1"/>
  <c r="F60" i="3" s="1"/>
  <c r="F80" i="3" s="1"/>
  <c r="H60" i="3"/>
  <c r="H80" i="3" s="1"/>
  <c r="J60" i="3"/>
  <c r="J80" i="3" s="1"/>
  <c r="K60" i="3"/>
  <c r="K80" i="3" s="1"/>
  <c r="G80" i="3" l="1"/>
</calcChain>
</file>

<file path=xl/sharedStrings.xml><?xml version="1.0" encoding="utf-8"?>
<sst xmlns="http://schemas.openxmlformats.org/spreadsheetml/2006/main" count="133" uniqueCount="53">
  <si>
    <t>№ п/п</t>
  </si>
  <si>
    <t>Главный распорядитель бюджетных средств</t>
  </si>
  <si>
    <t>Исполнители программы</t>
  </si>
  <si>
    <t>Источники финансиро-вания</t>
  </si>
  <si>
    <t xml:space="preserve">Финансовые затраты на реализацию </t>
  </si>
  <si>
    <t>всего</t>
  </si>
  <si>
    <t>2016 год</t>
  </si>
  <si>
    <t>Департамент образования Администрации города Ханты-Мансийска</t>
  </si>
  <si>
    <t>бюджет города</t>
  </si>
  <si>
    <t>всего:</t>
  </si>
  <si>
    <t>бюджет автономного округа</t>
  </si>
  <si>
    <t>Департамент городского хозяйства Администрации города Ханты-Мансийска</t>
  </si>
  <si>
    <t>Департамент муниципальной собственности Администрации города Ханты-Мансийска</t>
  </si>
  <si>
    <t>Итого по подпрограмме I</t>
  </si>
  <si>
    <t>Итого по подпрограмме II</t>
  </si>
  <si>
    <t>Итого по подпрограмме III</t>
  </si>
  <si>
    <t>Всего по муниципальной программе</t>
  </si>
  <si>
    <t>в том числе:</t>
  </si>
  <si>
    <t>Всего:</t>
  </si>
  <si>
    <t>2017 год</t>
  </si>
  <si>
    <t>2018 год</t>
  </si>
  <si>
    <t>2019 год</t>
  </si>
  <si>
    <t>2020 год</t>
  </si>
  <si>
    <t>Итого по подпрограмме IV</t>
  </si>
  <si>
    <t>МБУ "КДЦ Октябрь"</t>
  </si>
  <si>
    <t>Подпрограмма I «Общее образование. Дополнительное образование детей»</t>
  </si>
  <si>
    <t>1.</t>
  </si>
  <si>
    <t>2.</t>
  </si>
  <si>
    <t>3.</t>
  </si>
  <si>
    <t xml:space="preserve">Подпрограмма II. Система оценки качества образования и информационная прозрачность системы образования </t>
  </si>
  <si>
    <t>Всего</t>
  </si>
  <si>
    <t>4.</t>
  </si>
  <si>
    <t xml:space="preserve"> Администрация города Ханты-Мансийска</t>
  </si>
  <si>
    <t>Перечень основных мероприятий</t>
  </si>
  <si>
    <t>(в  рублях)</t>
  </si>
  <si>
    <t>Депатамент градостроительства и архитектуры Администрации города Ханты-Мансийска</t>
  </si>
  <si>
    <t>Подпрограмма IV. "Ресурсное обеспечение системы образования"</t>
  </si>
  <si>
    <t>Основные мероприятия Программы                     (связь мероприятий с показателями муниципальной программы)</t>
  </si>
  <si>
    <t>Развитие муниципальной системы оценки качества образования, включающей оценку результатов деятельности по реализации федерального государственного образовательного стандарта и учет динамики достижений каждого обучающегося                                                                 (Показатели 2.1.; 2.2.)</t>
  </si>
  <si>
    <t>Обеспечение функций управления и контроля в сфере образования            (Показатели  4.1-4.3)</t>
  </si>
  <si>
    <t>Финансовое обеспечение полномочий органов местного самоуправления города Ханты-Мансийска                                               (Показатели  4.1-4.3)</t>
  </si>
  <si>
    <t>Обеспечение комплексной безопасности образовательных учреждений                                                 (Показатели  4.1-4.3)</t>
  </si>
  <si>
    <t>Развитие материально-технической базы образовательных учреждений                                                   (Показатели  4.1-4.3)</t>
  </si>
  <si>
    <t>Департамент образования Администрации города Ханты-Мансийска, Департамент городского хозяйства Администрации города Ханты-Мансийска, Депатамент градостроительства и архитектуры Администрации города Ханты-Мансийска</t>
  </si>
  <si>
    <t>Оказание психологической помощи обучающимся, оказавшимся в трудной жизненной ситуации. Профилактика детского дорожно-транспортного травматизма                  (Показатель3.3.)</t>
  </si>
  <si>
    <t>Создание условий для развития гражданско-, военно-патриотических качеств обучающихся                                (Показатель 3.2.)</t>
  </si>
  <si>
    <t>Поддержка детских и юношеских общественных организаций и объединений                                                 (Показатель3.1.)</t>
  </si>
  <si>
    <t>Подпрограмма III. «Допризывная подготовка обучающихся».</t>
  </si>
  <si>
    <t>Департамент образования Администрации города Ханты-Мансийска, Департамент муниципальной собственности Администрации города Ханты-Мансийска, Депатамент градостроительства и архитектуры Администрации города Ханты-Мансийска</t>
  </si>
  <si>
    <t>Развитие системы дошкольного и общего образования                                          (Показатели 1.1-1.19)</t>
  </si>
  <si>
    <t>Развитие системы дополнительного образования детей.Организация летнего отдыха и оздоровления.         (Показатели 1.1-1.19)</t>
  </si>
  <si>
    <t>Обеспечение реализации основных общеобразовательных программ в образовательных организациях, расположенных на территории города Ханты-Мансийска  (Показатели 1.1-1.19)</t>
  </si>
  <si>
    <t>Департамент образования Администрации города Ханты-Мансийска, Департамент городского хозяйства Администрации города Ханты-Мансийска, Департамент градостроительства и архитектуры Администрации города Ханты-Мансийска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</si>
</sst>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0" fontId="2" fillId="0" borderId="0" xfId="0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3" fillId="0" borderId="0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3" fontId="1" fillId="0" borderId="3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164" fontId="1" fillId="4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99FF"/>
      <color rgb="FFCCFF99"/>
      <color rgb="FFFF99FF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54"/>
  <sheetViews>
    <sheetView tabSelected="1" view="pageBreakPreview" zoomScaleNormal="70" zoomScaleSheetLayoutView="100" workbookViewId="0">
      <selection sqref="A1:K1"/>
    </sheetView>
  </sheetViews>
  <sheetFormatPr defaultRowHeight="15" x14ac:dyDescent="0.25"/>
  <cols>
    <col min="1" max="1" width="8.140625" style="3" customWidth="1"/>
    <col min="2" max="2" width="37.28515625" style="3" customWidth="1"/>
    <col min="3" max="3" width="31.5703125" style="3" customWidth="1"/>
    <col min="4" max="4" width="30" style="3" customWidth="1"/>
    <col min="5" max="5" width="17" style="3" customWidth="1"/>
    <col min="6" max="6" width="18.5703125" style="33" bestFit="1" customWidth="1"/>
    <col min="7" max="8" width="17.28515625" style="33" bestFit="1" customWidth="1"/>
    <col min="9" max="9" width="21.140625" style="33" customWidth="1"/>
    <col min="10" max="10" width="17.28515625" style="33" bestFit="1" customWidth="1"/>
    <col min="11" max="11" width="25.5703125" style="33" customWidth="1"/>
    <col min="12" max="12" width="15" style="2" customWidth="1"/>
    <col min="13" max="13" width="15.7109375" style="3" customWidth="1"/>
    <col min="14" max="14" width="13" style="3" bestFit="1" customWidth="1"/>
    <col min="15" max="16" width="12.28515625" style="3" bestFit="1" customWidth="1"/>
    <col min="17" max="16384" width="9.140625" style="3"/>
  </cols>
  <sheetData>
    <row r="1" spans="1:12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8"/>
    </row>
    <row r="2" spans="1:12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8"/>
    </row>
    <row r="3" spans="1:12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8"/>
    </row>
    <row r="4" spans="1:12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8"/>
    </row>
    <row r="5" spans="1:12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9"/>
    </row>
    <row r="6" spans="1:12" x14ac:dyDescent="0.25">
      <c r="A6" s="42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10"/>
    </row>
    <row r="7" spans="1:12" x14ac:dyDescent="0.25">
      <c r="A7" s="39" t="s">
        <v>0</v>
      </c>
      <c r="B7" s="39" t="s">
        <v>37</v>
      </c>
      <c r="C7" s="39" t="s">
        <v>1</v>
      </c>
      <c r="D7" s="39" t="s">
        <v>2</v>
      </c>
      <c r="E7" s="39" t="s">
        <v>3</v>
      </c>
      <c r="F7" s="43" t="s">
        <v>4</v>
      </c>
      <c r="G7" s="43"/>
      <c r="H7" s="43"/>
      <c r="I7" s="43"/>
      <c r="J7" s="43"/>
      <c r="K7" s="43"/>
      <c r="L7" s="11"/>
    </row>
    <row r="8" spans="1:12" x14ac:dyDescent="0.25">
      <c r="A8" s="39"/>
      <c r="B8" s="39"/>
      <c r="C8" s="39"/>
      <c r="D8" s="39"/>
      <c r="E8" s="39"/>
      <c r="F8" s="43" t="s">
        <v>34</v>
      </c>
      <c r="G8" s="43"/>
      <c r="H8" s="43"/>
      <c r="I8" s="43"/>
      <c r="J8" s="43"/>
      <c r="K8" s="43"/>
      <c r="L8" s="11"/>
    </row>
    <row r="9" spans="1:12" x14ac:dyDescent="0.25">
      <c r="A9" s="39"/>
      <c r="B9" s="39"/>
      <c r="C9" s="39"/>
      <c r="D9" s="39"/>
      <c r="E9" s="39"/>
      <c r="F9" s="43" t="s">
        <v>5</v>
      </c>
      <c r="G9" s="43"/>
      <c r="H9" s="43"/>
      <c r="I9" s="43"/>
      <c r="J9" s="43"/>
      <c r="K9" s="43"/>
      <c r="L9" s="11"/>
    </row>
    <row r="10" spans="1:12" x14ac:dyDescent="0.25">
      <c r="A10" s="39"/>
      <c r="B10" s="39"/>
      <c r="C10" s="39"/>
      <c r="D10" s="39"/>
      <c r="E10" s="39"/>
      <c r="F10" s="43"/>
      <c r="G10" s="35" t="s">
        <v>6</v>
      </c>
      <c r="H10" s="35" t="s">
        <v>19</v>
      </c>
      <c r="I10" s="35" t="s">
        <v>20</v>
      </c>
      <c r="J10" s="35" t="s">
        <v>21</v>
      </c>
      <c r="K10" s="35" t="s">
        <v>22</v>
      </c>
      <c r="L10" s="11"/>
    </row>
    <row r="11" spans="1:12" x14ac:dyDescent="0.25">
      <c r="A11" s="34">
        <v>1</v>
      </c>
      <c r="B11" s="34">
        <v>2</v>
      </c>
      <c r="C11" s="34">
        <v>3</v>
      </c>
      <c r="D11" s="34">
        <v>4</v>
      </c>
      <c r="E11" s="34">
        <v>5</v>
      </c>
      <c r="F11" s="24">
        <v>6</v>
      </c>
      <c r="G11" s="24">
        <v>7</v>
      </c>
      <c r="H11" s="24">
        <v>8</v>
      </c>
      <c r="I11" s="24">
        <v>9</v>
      </c>
      <c r="J11" s="24">
        <v>10</v>
      </c>
      <c r="K11" s="24">
        <v>11</v>
      </c>
      <c r="L11" s="12"/>
    </row>
    <row r="12" spans="1:12" ht="33" customHeight="1" x14ac:dyDescent="0.25">
      <c r="A12" s="39" t="s">
        <v>25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7"/>
    </row>
    <row r="13" spans="1:12" s="18" customFormat="1" ht="24.75" customHeight="1" x14ac:dyDescent="0.25">
      <c r="A13" s="38" t="s">
        <v>26</v>
      </c>
      <c r="B13" s="38" t="s">
        <v>49</v>
      </c>
      <c r="C13" s="38" t="s">
        <v>7</v>
      </c>
      <c r="D13" s="38" t="s">
        <v>7</v>
      </c>
      <c r="E13" s="37" t="s">
        <v>5</v>
      </c>
      <c r="F13" s="29">
        <f>G13+H13+I13+J13+K13</f>
        <v>27603613</v>
      </c>
      <c r="G13" s="29">
        <f>G14+G15</f>
        <v>6289213</v>
      </c>
      <c r="H13" s="29">
        <f>H14+H15</f>
        <v>5328600</v>
      </c>
      <c r="I13" s="29">
        <f t="shared" ref="I13:K13" si="0">I14+I15</f>
        <v>5328600</v>
      </c>
      <c r="J13" s="29">
        <f t="shared" si="0"/>
        <v>5328600</v>
      </c>
      <c r="K13" s="29">
        <f t="shared" si="0"/>
        <v>5328600</v>
      </c>
      <c r="L13" s="17"/>
    </row>
    <row r="14" spans="1:12" s="18" customFormat="1" ht="42.75" customHeight="1" x14ac:dyDescent="0.25">
      <c r="A14" s="38"/>
      <c r="B14" s="38"/>
      <c r="C14" s="38"/>
      <c r="D14" s="38"/>
      <c r="E14" s="37" t="s">
        <v>10</v>
      </c>
      <c r="F14" s="29">
        <f>G14+H14+I14+J14+K14</f>
        <v>837913</v>
      </c>
      <c r="G14" s="29">
        <v>837913</v>
      </c>
      <c r="H14" s="29">
        <v>0</v>
      </c>
      <c r="I14" s="29">
        <v>0</v>
      </c>
      <c r="J14" s="29">
        <v>0</v>
      </c>
      <c r="K14" s="29">
        <v>0</v>
      </c>
      <c r="L14" s="31"/>
    </row>
    <row r="15" spans="1:12" s="18" customFormat="1" ht="46.5" customHeight="1" x14ac:dyDescent="0.25">
      <c r="A15" s="38"/>
      <c r="B15" s="38"/>
      <c r="C15" s="38"/>
      <c r="D15" s="38"/>
      <c r="E15" s="37" t="s">
        <v>8</v>
      </c>
      <c r="F15" s="29">
        <f>G15+H15+I15+J15+K15</f>
        <v>26765700</v>
      </c>
      <c r="G15" s="29">
        <v>5451300</v>
      </c>
      <c r="H15" s="29">
        <v>5328600</v>
      </c>
      <c r="I15" s="29">
        <v>5328600</v>
      </c>
      <c r="J15" s="29">
        <v>5328600</v>
      </c>
      <c r="K15" s="29">
        <v>5328600</v>
      </c>
      <c r="L15" s="17"/>
    </row>
    <row r="16" spans="1:12" s="18" customFormat="1" ht="28.5" hidden="1" x14ac:dyDescent="0.25">
      <c r="A16" s="38"/>
      <c r="B16" s="38"/>
      <c r="C16" s="37" t="s">
        <v>32</v>
      </c>
      <c r="D16" s="37" t="s">
        <v>24</v>
      </c>
      <c r="E16" s="37" t="s">
        <v>8</v>
      </c>
      <c r="F16" s="29" t="e">
        <f>SUM(G16:K16)</f>
        <v>#REF!</v>
      </c>
      <c r="G16" s="29" t="e">
        <f>#REF!+#REF!</f>
        <v>#REF!</v>
      </c>
      <c r="H16" s="29" t="e">
        <f>#REF!+#REF!</f>
        <v>#REF!</v>
      </c>
      <c r="I16" s="29"/>
      <c r="J16" s="29" t="e">
        <f>#REF!+#REF!</f>
        <v>#REF!</v>
      </c>
      <c r="K16" s="29" t="e">
        <f>#REF!+#REF!</f>
        <v>#REF!</v>
      </c>
      <c r="L16" s="17"/>
    </row>
    <row r="17" spans="1:18" s="20" customFormat="1" ht="21" customHeight="1" x14ac:dyDescent="0.25">
      <c r="A17" s="38" t="s">
        <v>27</v>
      </c>
      <c r="B17" s="38" t="s">
        <v>50</v>
      </c>
      <c r="C17" s="38" t="s">
        <v>7</v>
      </c>
      <c r="D17" s="38" t="s">
        <v>7</v>
      </c>
      <c r="E17" s="37" t="s">
        <v>5</v>
      </c>
      <c r="F17" s="29">
        <f t="shared" ref="F17:F22" si="1">G17+H17+I17+J17+K17</f>
        <v>240888963</v>
      </c>
      <c r="G17" s="29">
        <f>G18+G19</f>
        <v>63599263</v>
      </c>
      <c r="H17" s="29">
        <f t="shared" ref="H17:K17" si="2">H18+H19</f>
        <v>47277500</v>
      </c>
      <c r="I17" s="29">
        <f t="shared" si="2"/>
        <v>43337400</v>
      </c>
      <c r="J17" s="29">
        <f t="shared" si="2"/>
        <v>43337400</v>
      </c>
      <c r="K17" s="29">
        <f t="shared" si="2"/>
        <v>43337400</v>
      </c>
      <c r="L17" s="19"/>
    </row>
    <row r="18" spans="1:18" s="20" customFormat="1" ht="42.75" x14ac:dyDescent="0.25">
      <c r="A18" s="38"/>
      <c r="B18" s="38"/>
      <c r="C18" s="38"/>
      <c r="D18" s="38"/>
      <c r="E18" s="37" t="s">
        <v>10</v>
      </c>
      <c r="F18" s="29">
        <f>G18+H18+I18+J18+K18</f>
        <v>134716000</v>
      </c>
      <c r="G18" s="29">
        <f>28342500+1092000+1954600+300000</f>
        <v>31689100</v>
      </c>
      <c r="H18" s="29">
        <v>28342500</v>
      </c>
      <c r="I18" s="29">
        <v>24894800</v>
      </c>
      <c r="J18" s="29">
        <v>24894800</v>
      </c>
      <c r="K18" s="29">
        <v>24894800</v>
      </c>
      <c r="L18" s="19"/>
    </row>
    <row r="19" spans="1:18" s="20" customFormat="1" ht="21" customHeight="1" x14ac:dyDescent="0.25">
      <c r="A19" s="38"/>
      <c r="B19" s="38"/>
      <c r="C19" s="38"/>
      <c r="D19" s="38"/>
      <c r="E19" s="37" t="s">
        <v>8</v>
      </c>
      <c r="F19" s="29">
        <f t="shared" si="1"/>
        <v>106172963</v>
      </c>
      <c r="G19" s="29">
        <f>24335000+7575163</f>
        <v>31910163</v>
      </c>
      <c r="H19" s="29">
        <v>18935000</v>
      </c>
      <c r="I19" s="29">
        <v>18442600</v>
      </c>
      <c r="J19" s="29">
        <v>18442600</v>
      </c>
      <c r="K19" s="29">
        <v>18442600</v>
      </c>
      <c r="L19" s="19"/>
    </row>
    <row r="20" spans="1:18" ht="21.75" customHeight="1" x14ac:dyDescent="0.25">
      <c r="A20" s="38" t="s">
        <v>28</v>
      </c>
      <c r="B20" s="38" t="s">
        <v>51</v>
      </c>
      <c r="C20" s="38" t="s">
        <v>7</v>
      </c>
      <c r="D20" s="38" t="s">
        <v>7</v>
      </c>
      <c r="E20" s="37" t="s">
        <v>5</v>
      </c>
      <c r="F20" s="30">
        <f t="shared" si="1"/>
        <v>15276743364.73</v>
      </c>
      <c r="G20" s="30">
        <f>G21+G22</f>
        <v>2979949564.73</v>
      </c>
      <c r="H20" s="30">
        <f t="shared" ref="H20:K20" si="3">H21+H22</f>
        <v>3187298300</v>
      </c>
      <c r="I20" s="30">
        <f t="shared" si="3"/>
        <v>3036498500</v>
      </c>
      <c r="J20" s="30">
        <f t="shared" si="3"/>
        <v>3036498500</v>
      </c>
      <c r="K20" s="30">
        <f t="shared" si="3"/>
        <v>3036498500</v>
      </c>
      <c r="L20" s="15"/>
      <c r="M20" s="4"/>
    </row>
    <row r="21" spans="1:18" ht="42.75" x14ac:dyDescent="0.25">
      <c r="A21" s="38"/>
      <c r="B21" s="38"/>
      <c r="C21" s="38"/>
      <c r="D21" s="38"/>
      <c r="E21" s="37" t="s">
        <v>10</v>
      </c>
      <c r="F21" s="29">
        <f t="shared" si="1"/>
        <v>12238078800</v>
      </c>
      <c r="G21" s="29">
        <f>2338558000-609000</f>
        <v>2337949000</v>
      </c>
      <c r="H21" s="29">
        <v>2584982300</v>
      </c>
      <c r="I21" s="29">
        <v>2438382500</v>
      </c>
      <c r="J21" s="29">
        <v>2438382500</v>
      </c>
      <c r="K21" s="29">
        <v>2438382500</v>
      </c>
      <c r="L21" s="14"/>
    </row>
    <row r="22" spans="1:18" ht="96" customHeight="1" x14ac:dyDescent="0.25">
      <c r="A22" s="38"/>
      <c r="B22" s="38"/>
      <c r="C22" s="38"/>
      <c r="D22" s="38"/>
      <c r="E22" s="37" t="s">
        <v>8</v>
      </c>
      <c r="F22" s="30">
        <f t="shared" si="1"/>
        <v>3038664564.73</v>
      </c>
      <c r="G22" s="29">
        <v>642000564.73000002</v>
      </c>
      <c r="H22" s="29">
        <f>602316000</f>
        <v>602316000</v>
      </c>
      <c r="I22" s="29">
        <f>598116000</f>
        <v>598116000</v>
      </c>
      <c r="J22" s="29">
        <f>I22</f>
        <v>598116000</v>
      </c>
      <c r="K22" s="29">
        <f>J22</f>
        <v>598116000</v>
      </c>
      <c r="L22" s="11"/>
    </row>
    <row r="23" spans="1:18" ht="19.5" customHeight="1" x14ac:dyDescent="0.25">
      <c r="A23" s="38" t="s">
        <v>13</v>
      </c>
      <c r="B23" s="38"/>
      <c r="C23" s="38"/>
      <c r="D23" s="38"/>
      <c r="E23" s="37" t="s">
        <v>5</v>
      </c>
      <c r="F23" s="29">
        <f>G23+H23+I23+J23+K23</f>
        <v>15545235940.73</v>
      </c>
      <c r="G23" s="29">
        <f>G24+G25</f>
        <v>3049838040.73</v>
      </c>
      <c r="H23" s="29">
        <f t="shared" ref="H23:K23" si="4">H24+H25</f>
        <v>3239904400</v>
      </c>
      <c r="I23" s="29">
        <f t="shared" si="4"/>
        <v>3085164500</v>
      </c>
      <c r="J23" s="29">
        <f t="shared" si="4"/>
        <v>3085164500</v>
      </c>
      <c r="K23" s="29">
        <f t="shared" si="4"/>
        <v>3085164500</v>
      </c>
      <c r="L23" s="14"/>
    </row>
    <row r="24" spans="1:18" ht="42.75" x14ac:dyDescent="0.25">
      <c r="A24" s="38"/>
      <c r="B24" s="38"/>
      <c r="C24" s="38"/>
      <c r="D24" s="38"/>
      <c r="E24" s="37" t="s">
        <v>10</v>
      </c>
      <c r="F24" s="29">
        <f>G24+H24+I24+J24+K24</f>
        <v>12373632713</v>
      </c>
      <c r="G24" s="29">
        <f t="shared" ref="G24:K25" si="5">G14+G18+G21</f>
        <v>2370476013</v>
      </c>
      <c r="H24" s="29">
        <f t="shared" si="5"/>
        <v>2613324800</v>
      </c>
      <c r="I24" s="29">
        <f t="shared" si="5"/>
        <v>2463277300</v>
      </c>
      <c r="J24" s="29">
        <f t="shared" si="5"/>
        <v>2463277300</v>
      </c>
      <c r="K24" s="29">
        <f t="shared" si="5"/>
        <v>2463277300</v>
      </c>
      <c r="L24" s="14"/>
    </row>
    <row r="25" spans="1:18" ht="21.75" customHeight="1" x14ac:dyDescent="0.25">
      <c r="A25" s="38"/>
      <c r="B25" s="38"/>
      <c r="C25" s="38"/>
      <c r="D25" s="38"/>
      <c r="E25" s="37" t="s">
        <v>8</v>
      </c>
      <c r="F25" s="29">
        <f>G25+H25+I25+J25+K25</f>
        <v>3171603227.73</v>
      </c>
      <c r="G25" s="29">
        <f t="shared" si="5"/>
        <v>679362027.73000002</v>
      </c>
      <c r="H25" s="29">
        <f t="shared" si="5"/>
        <v>626579600</v>
      </c>
      <c r="I25" s="29">
        <f t="shared" si="5"/>
        <v>621887200</v>
      </c>
      <c r="J25" s="29">
        <f t="shared" si="5"/>
        <v>621887200</v>
      </c>
      <c r="K25" s="29">
        <f t="shared" si="5"/>
        <v>621887200</v>
      </c>
      <c r="L25" s="14"/>
    </row>
    <row r="26" spans="1:18" s="20" customFormat="1" ht="28.5" customHeight="1" x14ac:dyDescent="0.25">
      <c r="A26" s="39" t="s">
        <v>29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19"/>
    </row>
    <row r="27" spans="1:18" s="20" customFormat="1" ht="28.5" customHeight="1" x14ac:dyDescent="0.25">
      <c r="A27" s="57" t="s">
        <v>26</v>
      </c>
      <c r="B27" s="38" t="s">
        <v>38</v>
      </c>
      <c r="C27" s="38" t="s">
        <v>7</v>
      </c>
      <c r="D27" s="38" t="s">
        <v>7</v>
      </c>
      <c r="E27" s="37" t="s">
        <v>18</v>
      </c>
      <c r="F27" s="29">
        <f>G27+H27+I27+J27+K27</f>
        <v>2747000</v>
      </c>
      <c r="G27" s="29">
        <f>G28+G29</f>
        <v>649000</v>
      </c>
      <c r="H27" s="29">
        <f t="shared" ref="H27:K27" si="6">H28+H29</f>
        <v>549000</v>
      </c>
      <c r="I27" s="29">
        <f t="shared" si="6"/>
        <v>549000</v>
      </c>
      <c r="J27" s="29">
        <f t="shared" si="6"/>
        <v>500000</v>
      </c>
      <c r="K27" s="29">
        <f t="shared" si="6"/>
        <v>500000</v>
      </c>
      <c r="L27" s="19"/>
    </row>
    <row r="28" spans="1:18" ht="128.25" customHeight="1" x14ac:dyDescent="0.25">
      <c r="A28" s="57"/>
      <c r="B28" s="38"/>
      <c r="C28" s="38"/>
      <c r="D28" s="38"/>
      <c r="E28" s="37" t="s">
        <v>10</v>
      </c>
      <c r="F28" s="29">
        <f t="shared" ref="F28:F32" si="7">G28+H28+I28+J28+K28</f>
        <v>100000</v>
      </c>
      <c r="G28" s="29">
        <v>100000</v>
      </c>
      <c r="H28" s="29">
        <v>0</v>
      </c>
      <c r="I28" s="29">
        <f>H28</f>
        <v>0</v>
      </c>
      <c r="J28" s="29">
        <f t="shared" ref="J28:K28" si="8">I28</f>
        <v>0</v>
      </c>
      <c r="K28" s="29">
        <f t="shared" si="8"/>
        <v>0</v>
      </c>
      <c r="L28" s="36"/>
      <c r="M28" s="36"/>
      <c r="N28" s="36"/>
      <c r="O28" s="36"/>
      <c r="P28" s="36"/>
      <c r="Q28" s="36"/>
      <c r="R28" s="36"/>
    </row>
    <row r="29" spans="1:18" ht="50.25" customHeight="1" x14ac:dyDescent="0.25">
      <c r="A29" s="57"/>
      <c r="B29" s="38"/>
      <c r="C29" s="38"/>
      <c r="D29" s="38"/>
      <c r="E29" s="37" t="s">
        <v>8</v>
      </c>
      <c r="F29" s="29">
        <f t="shared" si="7"/>
        <v>2647000</v>
      </c>
      <c r="G29" s="29">
        <v>549000</v>
      </c>
      <c r="H29" s="29">
        <v>549000</v>
      </c>
      <c r="I29" s="29">
        <v>549000</v>
      </c>
      <c r="J29" s="29">
        <v>500000</v>
      </c>
      <c r="K29" s="29">
        <v>500000</v>
      </c>
      <c r="L29" s="36"/>
      <c r="M29" s="36"/>
      <c r="N29" s="36"/>
      <c r="O29" s="36"/>
      <c r="P29" s="36"/>
      <c r="Q29" s="36"/>
      <c r="R29" s="36"/>
    </row>
    <row r="30" spans="1:18" ht="15" customHeight="1" x14ac:dyDescent="0.25">
      <c r="A30" s="38" t="s">
        <v>14</v>
      </c>
      <c r="B30" s="38"/>
      <c r="C30" s="38"/>
      <c r="D30" s="38"/>
      <c r="E30" s="37" t="s">
        <v>18</v>
      </c>
      <c r="F30" s="29">
        <f t="shared" si="7"/>
        <v>2747000</v>
      </c>
      <c r="G30" s="29">
        <f t="shared" ref="G30:K30" si="9">G31+G32</f>
        <v>649000</v>
      </c>
      <c r="H30" s="29">
        <f t="shared" si="9"/>
        <v>549000</v>
      </c>
      <c r="I30" s="29">
        <f t="shared" si="9"/>
        <v>549000</v>
      </c>
      <c r="J30" s="29">
        <f>J31+J32</f>
        <v>500000</v>
      </c>
      <c r="K30" s="29">
        <f t="shared" si="9"/>
        <v>500000</v>
      </c>
      <c r="L30" s="11"/>
    </row>
    <row r="31" spans="1:18" ht="45.75" customHeight="1" x14ac:dyDescent="0.25">
      <c r="A31" s="38"/>
      <c r="B31" s="38"/>
      <c r="C31" s="38"/>
      <c r="D31" s="38"/>
      <c r="E31" s="37" t="s">
        <v>10</v>
      </c>
      <c r="F31" s="29">
        <f t="shared" si="7"/>
        <v>100000</v>
      </c>
      <c r="G31" s="29">
        <f>G28</f>
        <v>100000</v>
      </c>
      <c r="H31" s="29">
        <f>H28</f>
        <v>0</v>
      </c>
      <c r="I31" s="29">
        <f>I28</f>
        <v>0</v>
      </c>
      <c r="J31" s="29">
        <v>0</v>
      </c>
      <c r="K31" s="29">
        <v>0</v>
      </c>
      <c r="L31" s="11"/>
    </row>
    <row r="32" spans="1:18" ht="45.75" customHeight="1" x14ac:dyDescent="0.25">
      <c r="A32" s="38"/>
      <c r="B32" s="38"/>
      <c r="C32" s="38"/>
      <c r="D32" s="38"/>
      <c r="E32" s="37" t="s">
        <v>8</v>
      </c>
      <c r="F32" s="29">
        <f t="shared" si="7"/>
        <v>2647000</v>
      </c>
      <c r="G32" s="29">
        <f t="shared" ref="G32:H32" si="10">G29</f>
        <v>549000</v>
      </c>
      <c r="H32" s="29">
        <f t="shared" si="10"/>
        <v>549000</v>
      </c>
      <c r="I32" s="29">
        <f>I29</f>
        <v>549000</v>
      </c>
      <c r="J32" s="29">
        <f t="shared" ref="J32:K32" si="11">J29</f>
        <v>500000</v>
      </c>
      <c r="K32" s="29">
        <f t="shared" si="11"/>
        <v>500000</v>
      </c>
      <c r="L32" s="11"/>
    </row>
    <row r="33" spans="1:12" s="20" customFormat="1" ht="23.25" customHeight="1" x14ac:dyDescent="0.25">
      <c r="A33" s="39" t="s">
        <v>47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21"/>
    </row>
    <row r="34" spans="1:12" s="20" customFormat="1" ht="20.25" customHeight="1" x14ac:dyDescent="0.25">
      <c r="A34" s="57" t="s">
        <v>26</v>
      </c>
      <c r="B34" s="38" t="s">
        <v>46</v>
      </c>
      <c r="C34" s="38" t="s">
        <v>7</v>
      </c>
      <c r="D34" s="38" t="s">
        <v>7</v>
      </c>
      <c r="E34" s="37" t="s">
        <v>30</v>
      </c>
      <c r="F34" s="29">
        <f>G34+H34+I34+J34+K34</f>
        <v>868000</v>
      </c>
      <c r="G34" s="29">
        <f>G35+G36</f>
        <v>173600</v>
      </c>
      <c r="H34" s="29">
        <f t="shared" ref="H34:K34" si="12">H35+H36</f>
        <v>173600</v>
      </c>
      <c r="I34" s="29">
        <f t="shared" si="12"/>
        <v>173600</v>
      </c>
      <c r="J34" s="29">
        <f t="shared" si="12"/>
        <v>173600</v>
      </c>
      <c r="K34" s="29">
        <f t="shared" si="12"/>
        <v>173600</v>
      </c>
      <c r="L34" s="21"/>
    </row>
    <row r="35" spans="1:12" ht="42.75" x14ac:dyDescent="0.25">
      <c r="A35" s="57"/>
      <c r="B35" s="38"/>
      <c r="C35" s="38"/>
      <c r="D35" s="38"/>
      <c r="E35" s="37" t="s">
        <v>10</v>
      </c>
      <c r="F35" s="29">
        <f t="shared" ref="F35:F45" si="13">G35+H35+I35+J35+K35</f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11"/>
    </row>
    <row r="36" spans="1:12" ht="19.5" customHeight="1" x14ac:dyDescent="0.25">
      <c r="A36" s="57"/>
      <c r="B36" s="38"/>
      <c r="C36" s="38"/>
      <c r="D36" s="38"/>
      <c r="E36" s="37" t="s">
        <v>8</v>
      </c>
      <c r="F36" s="29">
        <f t="shared" si="13"/>
        <v>868000</v>
      </c>
      <c r="G36" s="29">
        <v>173600</v>
      </c>
      <c r="H36" s="29">
        <v>173600</v>
      </c>
      <c r="I36" s="29">
        <v>173600</v>
      </c>
      <c r="J36" s="29">
        <v>173600</v>
      </c>
      <c r="K36" s="29">
        <v>173600</v>
      </c>
      <c r="L36" s="28"/>
    </row>
    <row r="37" spans="1:12" s="20" customFormat="1" ht="21.75" customHeight="1" x14ac:dyDescent="0.25">
      <c r="A37" s="57" t="s">
        <v>27</v>
      </c>
      <c r="B37" s="38" t="s">
        <v>45</v>
      </c>
      <c r="C37" s="38" t="s">
        <v>7</v>
      </c>
      <c r="D37" s="38" t="s">
        <v>7</v>
      </c>
      <c r="E37" s="37" t="s">
        <v>5</v>
      </c>
      <c r="F37" s="29">
        <f>G37+H37+I37+J37+K37</f>
        <v>2410500</v>
      </c>
      <c r="G37" s="29">
        <f>G38+G39</f>
        <v>562100</v>
      </c>
      <c r="H37" s="29">
        <f t="shared" ref="H37:K37" si="14">H38+H39</f>
        <v>462100</v>
      </c>
      <c r="I37" s="29">
        <f t="shared" si="14"/>
        <v>462100</v>
      </c>
      <c r="J37" s="29">
        <f t="shared" si="14"/>
        <v>462100</v>
      </c>
      <c r="K37" s="29">
        <f t="shared" si="14"/>
        <v>462100</v>
      </c>
      <c r="L37" s="21"/>
    </row>
    <row r="38" spans="1:12" s="20" customFormat="1" ht="42.75" x14ac:dyDescent="0.25">
      <c r="A38" s="57"/>
      <c r="B38" s="38"/>
      <c r="C38" s="38"/>
      <c r="D38" s="38"/>
      <c r="E38" s="37" t="s">
        <v>10</v>
      </c>
      <c r="F38" s="29">
        <f t="shared" si="13"/>
        <v>100000</v>
      </c>
      <c r="G38" s="29">
        <v>100000</v>
      </c>
      <c r="H38" s="29">
        <v>0</v>
      </c>
      <c r="I38" s="29">
        <v>0</v>
      </c>
      <c r="J38" s="29">
        <v>0</v>
      </c>
      <c r="K38" s="29">
        <v>0</v>
      </c>
      <c r="L38" s="21"/>
    </row>
    <row r="39" spans="1:12" s="20" customFormat="1" ht="21" customHeight="1" x14ac:dyDescent="0.25">
      <c r="A39" s="57"/>
      <c r="B39" s="38"/>
      <c r="C39" s="38"/>
      <c r="D39" s="38"/>
      <c r="E39" s="37" t="s">
        <v>8</v>
      </c>
      <c r="F39" s="29">
        <f t="shared" si="13"/>
        <v>2310500</v>
      </c>
      <c r="G39" s="29">
        <v>462100</v>
      </c>
      <c r="H39" s="29">
        <v>462100</v>
      </c>
      <c r="I39" s="29">
        <v>462100</v>
      </c>
      <c r="J39" s="29">
        <v>462100</v>
      </c>
      <c r="K39" s="29">
        <v>462100</v>
      </c>
      <c r="L39" s="21"/>
    </row>
    <row r="40" spans="1:12" s="20" customFormat="1" x14ac:dyDescent="0.25">
      <c r="A40" s="38" t="s">
        <v>28</v>
      </c>
      <c r="B40" s="38" t="s">
        <v>44</v>
      </c>
      <c r="C40" s="38" t="s">
        <v>7</v>
      </c>
      <c r="D40" s="38" t="s">
        <v>7</v>
      </c>
      <c r="E40" s="37" t="s">
        <v>5</v>
      </c>
      <c r="F40" s="29">
        <f>G40+H40+I40+J40+K40</f>
        <v>1170000</v>
      </c>
      <c r="G40" s="29">
        <f>G41+G42</f>
        <v>234000</v>
      </c>
      <c r="H40" s="29">
        <f t="shared" ref="H40:K40" si="15">H41+H42</f>
        <v>234000</v>
      </c>
      <c r="I40" s="29">
        <f t="shared" si="15"/>
        <v>234000</v>
      </c>
      <c r="J40" s="29">
        <f t="shared" si="15"/>
        <v>234000</v>
      </c>
      <c r="K40" s="29">
        <f t="shared" si="15"/>
        <v>234000</v>
      </c>
      <c r="L40" s="21"/>
    </row>
    <row r="41" spans="1:12" s="20" customFormat="1" ht="42.75" x14ac:dyDescent="0.25">
      <c r="A41" s="38"/>
      <c r="B41" s="38"/>
      <c r="C41" s="38"/>
      <c r="D41" s="38"/>
      <c r="E41" s="37" t="s">
        <v>10</v>
      </c>
      <c r="F41" s="29">
        <f t="shared" si="13"/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1"/>
    </row>
    <row r="42" spans="1:12" s="20" customFormat="1" ht="37.5" customHeight="1" x14ac:dyDescent="0.25">
      <c r="A42" s="38"/>
      <c r="B42" s="38"/>
      <c r="C42" s="38"/>
      <c r="D42" s="38"/>
      <c r="E42" s="37" t="s">
        <v>8</v>
      </c>
      <c r="F42" s="29">
        <f t="shared" si="13"/>
        <v>1170000</v>
      </c>
      <c r="G42" s="29">
        <v>234000</v>
      </c>
      <c r="H42" s="29">
        <v>234000</v>
      </c>
      <c r="I42" s="29">
        <v>234000</v>
      </c>
      <c r="J42" s="29">
        <v>234000</v>
      </c>
      <c r="K42" s="29">
        <v>234000</v>
      </c>
      <c r="L42" s="21"/>
    </row>
    <row r="43" spans="1:12" s="20" customFormat="1" ht="24.75" customHeight="1" x14ac:dyDescent="0.25">
      <c r="A43" s="38" t="s">
        <v>15</v>
      </c>
      <c r="B43" s="38"/>
      <c r="C43" s="38"/>
      <c r="D43" s="38"/>
      <c r="E43" s="37" t="s">
        <v>18</v>
      </c>
      <c r="F43" s="29">
        <f>G43+H43+I43+J43+K43</f>
        <v>4448500</v>
      </c>
      <c r="G43" s="29">
        <f>G44+G45</f>
        <v>969700</v>
      </c>
      <c r="H43" s="29">
        <f>H44+H45</f>
        <v>869700</v>
      </c>
      <c r="I43" s="29">
        <f>I44+I45</f>
        <v>869700</v>
      </c>
      <c r="J43" s="29">
        <f t="shared" ref="J43" si="16">SUM(J44:J45)</f>
        <v>869700</v>
      </c>
      <c r="K43" s="29">
        <f>K44+K45</f>
        <v>869700</v>
      </c>
      <c r="L43" s="21"/>
    </row>
    <row r="44" spans="1:12" ht="44.25" customHeight="1" x14ac:dyDescent="0.25">
      <c r="A44" s="38"/>
      <c r="B44" s="38"/>
      <c r="C44" s="38"/>
      <c r="D44" s="38"/>
      <c r="E44" s="37" t="s">
        <v>10</v>
      </c>
      <c r="F44" s="29">
        <f t="shared" si="13"/>
        <v>100000</v>
      </c>
      <c r="G44" s="29">
        <f t="shared" ref="G44:H45" si="17">G35+G38+G41</f>
        <v>100000</v>
      </c>
      <c r="H44" s="29">
        <f t="shared" si="17"/>
        <v>0</v>
      </c>
      <c r="I44" s="29">
        <v>0</v>
      </c>
      <c r="J44" s="29">
        <f>J35+J38+J41</f>
        <v>0</v>
      </c>
      <c r="K44" s="29">
        <f>K35+K38+K41</f>
        <v>0</v>
      </c>
      <c r="L44" s="11"/>
    </row>
    <row r="45" spans="1:12" ht="25.5" customHeight="1" x14ac:dyDescent="0.25">
      <c r="A45" s="38"/>
      <c r="B45" s="38"/>
      <c r="C45" s="38"/>
      <c r="D45" s="38"/>
      <c r="E45" s="37" t="s">
        <v>8</v>
      </c>
      <c r="F45" s="29">
        <f t="shared" si="13"/>
        <v>4348500</v>
      </c>
      <c r="G45" s="29">
        <f t="shared" si="17"/>
        <v>869700</v>
      </c>
      <c r="H45" s="29">
        <f t="shared" si="17"/>
        <v>869700</v>
      </c>
      <c r="I45" s="29">
        <f>I36+I39+I42</f>
        <v>869700</v>
      </c>
      <c r="J45" s="29">
        <f>J36+J39+J42</f>
        <v>869700</v>
      </c>
      <c r="K45" s="29">
        <f>K36+K39+K42</f>
        <v>869700</v>
      </c>
      <c r="L45" s="11"/>
    </row>
    <row r="46" spans="1:12" s="16" customFormat="1" ht="26.25" customHeight="1" x14ac:dyDescent="0.25">
      <c r="A46" s="39" t="s">
        <v>36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13"/>
    </row>
    <row r="47" spans="1:12" s="18" customFormat="1" ht="42.75" x14ac:dyDescent="0.25">
      <c r="A47" s="37" t="s">
        <v>26</v>
      </c>
      <c r="B47" s="37" t="s">
        <v>39</v>
      </c>
      <c r="C47" s="37" t="s">
        <v>7</v>
      </c>
      <c r="D47" s="37" t="s">
        <v>7</v>
      </c>
      <c r="E47" s="37" t="s">
        <v>8</v>
      </c>
      <c r="F47" s="29">
        <f t="shared" ref="F47:F59" si="18">G47+H47+I47+J47+K47</f>
        <v>109457500</v>
      </c>
      <c r="G47" s="29">
        <f>21902300-54000</f>
        <v>21848300</v>
      </c>
      <c r="H47" s="29">
        <v>21902300</v>
      </c>
      <c r="I47" s="29">
        <v>21902300</v>
      </c>
      <c r="J47" s="29">
        <v>21902300</v>
      </c>
      <c r="K47" s="29">
        <v>21902300</v>
      </c>
      <c r="L47" s="22"/>
    </row>
    <row r="48" spans="1:12" s="18" customFormat="1" x14ac:dyDescent="0.25">
      <c r="A48" s="38" t="s">
        <v>27</v>
      </c>
      <c r="B48" s="38" t="s">
        <v>40</v>
      </c>
      <c r="C48" s="38" t="s">
        <v>7</v>
      </c>
      <c r="D48" s="38" t="s">
        <v>7</v>
      </c>
      <c r="E48" s="37" t="s">
        <v>9</v>
      </c>
      <c r="F48" s="29">
        <f t="shared" si="18"/>
        <v>474854762.26999998</v>
      </c>
      <c r="G48" s="29">
        <f>G49+G50</f>
        <v>95810790.269999996</v>
      </c>
      <c r="H48" s="29">
        <f t="shared" ref="H48:K48" si="19">H49+H50</f>
        <v>94760993</v>
      </c>
      <c r="I48" s="29">
        <f t="shared" si="19"/>
        <v>94760993</v>
      </c>
      <c r="J48" s="29">
        <f t="shared" si="19"/>
        <v>94760993</v>
      </c>
      <c r="K48" s="29">
        <f t="shared" si="19"/>
        <v>94760993</v>
      </c>
      <c r="L48" s="22"/>
    </row>
    <row r="49" spans="1:12" s="16" customFormat="1" ht="57" customHeight="1" x14ac:dyDescent="0.25">
      <c r="A49" s="38"/>
      <c r="B49" s="38"/>
      <c r="C49" s="38"/>
      <c r="D49" s="38"/>
      <c r="E49" s="37" t="s">
        <v>10</v>
      </c>
      <c r="F49" s="29">
        <f t="shared" si="18"/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13"/>
    </row>
    <row r="50" spans="1:12" s="16" customFormat="1" x14ac:dyDescent="0.25">
      <c r="A50" s="38"/>
      <c r="B50" s="38"/>
      <c r="C50" s="38"/>
      <c r="D50" s="38"/>
      <c r="E50" s="37" t="s">
        <v>8</v>
      </c>
      <c r="F50" s="29">
        <f t="shared" si="18"/>
        <v>474854762.26999998</v>
      </c>
      <c r="G50" s="29">
        <v>95810790.269999996</v>
      </c>
      <c r="H50" s="29">
        <v>94760993</v>
      </c>
      <c r="I50" s="29">
        <v>94760993</v>
      </c>
      <c r="J50" s="29">
        <v>94760993</v>
      </c>
      <c r="K50" s="29">
        <v>94760993</v>
      </c>
      <c r="L50" s="13"/>
    </row>
    <row r="51" spans="1:12" s="16" customFormat="1" ht="15" customHeight="1" x14ac:dyDescent="0.25">
      <c r="A51" s="38" t="s">
        <v>28</v>
      </c>
      <c r="B51" s="38" t="s">
        <v>41</v>
      </c>
      <c r="C51" s="38" t="s">
        <v>52</v>
      </c>
      <c r="D51" s="38" t="s">
        <v>43</v>
      </c>
      <c r="E51" s="37" t="s">
        <v>9</v>
      </c>
      <c r="F51" s="29">
        <f t="shared" si="18"/>
        <v>411382082</v>
      </c>
      <c r="G51" s="29">
        <f>G52+G53</f>
        <v>89836082</v>
      </c>
      <c r="H51" s="29">
        <f t="shared" ref="H51:K51" si="20">H52+H53</f>
        <v>80386500</v>
      </c>
      <c r="I51" s="29">
        <f t="shared" si="20"/>
        <v>80386500</v>
      </c>
      <c r="J51" s="29">
        <f t="shared" si="20"/>
        <v>80386500</v>
      </c>
      <c r="K51" s="29">
        <f t="shared" si="20"/>
        <v>80386500</v>
      </c>
      <c r="L51" s="13"/>
    </row>
    <row r="52" spans="1:12" s="16" customFormat="1" ht="101.25" customHeight="1" x14ac:dyDescent="0.25">
      <c r="A52" s="38"/>
      <c r="B52" s="38"/>
      <c r="C52" s="38"/>
      <c r="D52" s="38"/>
      <c r="E52" s="37" t="s">
        <v>10</v>
      </c>
      <c r="F52" s="29">
        <f t="shared" si="18"/>
        <v>19515710.5</v>
      </c>
      <c r="G52" s="29">
        <v>19515710.5</v>
      </c>
      <c r="H52" s="29">
        <v>0</v>
      </c>
      <c r="I52" s="29">
        <v>0</v>
      </c>
      <c r="J52" s="29">
        <v>0</v>
      </c>
      <c r="K52" s="29">
        <v>0</v>
      </c>
      <c r="L52" s="13"/>
    </row>
    <row r="53" spans="1:12" s="20" customFormat="1" ht="27" customHeight="1" x14ac:dyDescent="0.25">
      <c r="A53" s="38"/>
      <c r="B53" s="38"/>
      <c r="C53" s="38"/>
      <c r="D53" s="38"/>
      <c r="E53" s="37" t="s">
        <v>8</v>
      </c>
      <c r="F53" s="29">
        <f t="shared" si="18"/>
        <v>391866371.5</v>
      </c>
      <c r="G53" s="29">
        <f>88989656+1682921+463505-20815710.5</f>
        <v>70320371.5</v>
      </c>
      <c r="H53" s="29">
        <v>80386500</v>
      </c>
      <c r="I53" s="29">
        <v>80386500</v>
      </c>
      <c r="J53" s="29">
        <v>80386500</v>
      </c>
      <c r="K53" s="29">
        <v>80386500</v>
      </c>
      <c r="L53" s="21"/>
    </row>
    <row r="54" spans="1:12" s="26" customFormat="1" ht="34.5" customHeight="1" x14ac:dyDescent="0.25">
      <c r="A54" s="38" t="s">
        <v>31</v>
      </c>
      <c r="B54" s="38" t="s">
        <v>42</v>
      </c>
      <c r="C54" s="38" t="s">
        <v>48</v>
      </c>
      <c r="D54" s="38" t="s">
        <v>48</v>
      </c>
      <c r="E54" s="37" t="s">
        <v>5</v>
      </c>
      <c r="F54" s="29">
        <f>F55+F56</f>
        <v>46970197</v>
      </c>
      <c r="G54" s="29">
        <f t="shared" ref="G54:J54" si="21">G55+G56</f>
        <v>46970197</v>
      </c>
      <c r="H54" s="29">
        <f t="shared" si="21"/>
        <v>0</v>
      </c>
      <c r="I54" s="29">
        <f t="shared" si="21"/>
        <v>0</v>
      </c>
      <c r="J54" s="29">
        <f t="shared" si="21"/>
        <v>0</v>
      </c>
      <c r="K54" s="29">
        <v>0</v>
      </c>
      <c r="L54" s="25"/>
    </row>
    <row r="55" spans="1:12" s="23" customFormat="1" ht="121.5" customHeight="1" x14ac:dyDescent="0.25">
      <c r="A55" s="38"/>
      <c r="B55" s="38"/>
      <c r="C55" s="38"/>
      <c r="D55" s="38"/>
      <c r="E55" s="37" t="s">
        <v>10</v>
      </c>
      <c r="F55" s="29">
        <f t="shared" si="18"/>
        <v>0</v>
      </c>
      <c r="G55" s="29">
        <f>395283800-395283800</f>
        <v>0</v>
      </c>
      <c r="H55" s="29">
        <v>0</v>
      </c>
      <c r="I55" s="29">
        <v>0</v>
      </c>
      <c r="J55" s="29">
        <v>0</v>
      </c>
      <c r="K55" s="29">
        <v>0</v>
      </c>
      <c r="L55" s="27"/>
    </row>
    <row r="56" spans="1:12" s="23" customFormat="1" ht="36.75" customHeight="1" x14ac:dyDescent="0.25">
      <c r="A56" s="38"/>
      <c r="B56" s="38"/>
      <c r="C56" s="38"/>
      <c r="D56" s="38"/>
      <c r="E56" s="37" t="s">
        <v>8</v>
      </c>
      <c r="F56" s="29">
        <f t="shared" si="18"/>
        <v>46970197</v>
      </c>
      <c r="G56" s="29">
        <v>46970197</v>
      </c>
      <c r="H56" s="29">
        <v>0</v>
      </c>
      <c r="I56" s="29">
        <v>0</v>
      </c>
      <c r="J56" s="29">
        <v>0</v>
      </c>
      <c r="K56" s="29">
        <v>0</v>
      </c>
      <c r="L56" s="27"/>
    </row>
    <row r="57" spans="1:12" s="20" customFormat="1" ht="21.75" customHeight="1" x14ac:dyDescent="0.25">
      <c r="A57" s="38" t="s">
        <v>23</v>
      </c>
      <c r="B57" s="38"/>
      <c r="C57" s="38"/>
      <c r="D57" s="38"/>
      <c r="E57" s="37" t="s">
        <v>9</v>
      </c>
      <c r="F57" s="29">
        <f t="shared" si="18"/>
        <v>1042664541.27</v>
      </c>
      <c r="G57" s="29">
        <f>G58+G59</f>
        <v>254465369.26999998</v>
      </c>
      <c r="H57" s="29">
        <f t="shared" ref="H57" si="22">SUM(H58:H59)</f>
        <v>197049793</v>
      </c>
      <c r="I57" s="29">
        <f>I58+I59</f>
        <v>197049793</v>
      </c>
      <c r="J57" s="29">
        <f>J58+J59</f>
        <v>197049793</v>
      </c>
      <c r="K57" s="29">
        <f>K58+K59</f>
        <v>197049793</v>
      </c>
      <c r="L57" s="21"/>
    </row>
    <row r="58" spans="1:12" ht="42.75" x14ac:dyDescent="0.25">
      <c r="A58" s="38"/>
      <c r="B58" s="38"/>
      <c r="C58" s="38"/>
      <c r="D58" s="38"/>
      <c r="E58" s="37" t="s">
        <v>10</v>
      </c>
      <c r="F58" s="29">
        <f t="shared" si="18"/>
        <v>19515710.5</v>
      </c>
      <c r="G58" s="29">
        <f>G49+G52+G55</f>
        <v>19515710.5</v>
      </c>
      <c r="H58" s="29">
        <f>H49+H52+H55</f>
        <v>0</v>
      </c>
      <c r="I58" s="29">
        <f>I49+I52+I55</f>
        <v>0</v>
      </c>
      <c r="J58" s="29">
        <f>J49+J52+J55</f>
        <v>0</v>
      </c>
      <c r="K58" s="29">
        <f>K49+K52+K55</f>
        <v>0</v>
      </c>
      <c r="L58" s="1"/>
    </row>
    <row r="59" spans="1:12" ht="21" customHeight="1" x14ac:dyDescent="0.25">
      <c r="A59" s="38"/>
      <c r="B59" s="38"/>
      <c r="C59" s="38"/>
      <c r="D59" s="38"/>
      <c r="E59" s="37" t="s">
        <v>8</v>
      </c>
      <c r="F59" s="29">
        <f t="shared" si="18"/>
        <v>1023148830.77</v>
      </c>
      <c r="G59" s="29">
        <f>G47+G50+G53+G56</f>
        <v>234949658.76999998</v>
      </c>
      <c r="H59" s="29">
        <f>H47+H50+H53+H56</f>
        <v>197049793</v>
      </c>
      <c r="I59" s="29">
        <f>I47+I50+I53+I56</f>
        <v>197049793</v>
      </c>
      <c r="J59" s="29">
        <f>J47+J50+J53+J56</f>
        <v>197049793</v>
      </c>
      <c r="K59" s="29">
        <f>K47+K50+K53+K56</f>
        <v>197049793</v>
      </c>
      <c r="L59" s="1"/>
    </row>
    <row r="60" spans="1:12" ht="21.75" customHeight="1" x14ac:dyDescent="0.25">
      <c r="A60" s="39" t="s">
        <v>16</v>
      </c>
      <c r="B60" s="39"/>
      <c r="C60" s="39"/>
      <c r="D60" s="39"/>
      <c r="E60" s="37" t="s">
        <v>5</v>
      </c>
      <c r="F60" s="29">
        <f>F23+F30+F43+F57</f>
        <v>16595095982</v>
      </c>
      <c r="G60" s="29">
        <f>G61+G62</f>
        <v>3305922110</v>
      </c>
      <c r="H60" s="29">
        <f t="shared" ref="H60:K60" si="23">H61+H62</f>
        <v>3438372893</v>
      </c>
      <c r="I60" s="29">
        <f>I23+I30+I43+I57</f>
        <v>3283632993</v>
      </c>
      <c r="J60" s="29">
        <f t="shared" si="23"/>
        <v>3283583993</v>
      </c>
      <c r="K60" s="29">
        <f t="shared" si="23"/>
        <v>3283583993</v>
      </c>
      <c r="L60" s="1"/>
    </row>
    <row r="61" spans="1:12" ht="42.75" x14ac:dyDescent="0.25">
      <c r="A61" s="39"/>
      <c r="B61" s="39"/>
      <c r="C61" s="39"/>
      <c r="D61" s="39"/>
      <c r="E61" s="37" t="s">
        <v>10</v>
      </c>
      <c r="F61" s="29">
        <f>F24+F28+F44+F58</f>
        <v>12393348423.5</v>
      </c>
      <c r="G61" s="29">
        <f>G24+G44+G31+G58</f>
        <v>2390191723.5</v>
      </c>
      <c r="H61" s="29">
        <f>H24+H44+H58+H31</f>
        <v>2613324800</v>
      </c>
      <c r="I61" s="29">
        <f>I24+I44+I58+I31</f>
        <v>2463277300</v>
      </c>
      <c r="J61" s="29">
        <f>J24+J44+J58+J31</f>
        <v>2463277300</v>
      </c>
      <c r="K61" s="29">
        <f>K24+K44+K58+K31</f>
        <v>2463277300</v>
      </c>
      <c r="L61" s="1"/>
    </row>
    <row r="62" spans="1:12" ht="23.25" customHeight="1" x14ac:dyDescent="0.25">
      <c r="A62" s="39"/>
      <c r="B62" s="39"/>
      <c r="C62" s="39"/>
      <c r="D62" s="39"/>
      <c r="E62" s="37" t="s">
        <v>8</v>
      </c>
      <c r="F62" s="29">
        <f t="shared" ref="F62:K62" si="24">F25+F32+F45+F59</f>
        <v>4201747558.5</v>
      </c>
      <c r="G62" s="29">
        <f t="shared" si="24"/>
        <v>915730386.5</v>
      </c>
      <c r="H62" s="29">
        <f t="shared" si="24"/>
        <v>825048093</v>
      </c>
      <c r="I62" s="29">
        <f t="shared" si="24"/>
        <v>820355693</v>
      </c>
      <c r="J62" s="29">
        <f t="shared" si="24"/>
        <v>820306693</v>
      </c>
      <c r="K62" s="29">
        <f t="shared" si="24"/>
        <v>820306693</v>
      </c>
      <c r="L62" s="1"/>
    </row>
    <row r="63" spans="1:12" ht="13.5" customHeight="1" x14ac:dyDescent="0.25">
      <c r="A63" s="39" t="s">
        <v>17</v>
      </c>
      <c r="B63" s="39"/>
      <c r="C63" s="39"/>
      <c r="D63" s="39"/>
      <c r="E63" s="37"/>
      <c r="F63" s="29"/>
      <c r="G63" s="29"/>
      <c r="H63" s="29"/>
      <c r="I63" s="29"/>
      <c r="J63" s="29"/>
      <c r="K63" s="29"/>
      <c r="L63" s="1"/>
    </row>
    <row r="64" spans="1:12" ht="16.5" customHeight="1" x14ac:dyDescent="0.25">
      <c r="A64" s="39" t="s">
        <v>7</v>
      </c>
      <c r="B64" s="39"/>
      <c r="C64" s="39"/>
      <c r="D64" s="39"/>
      <c r="E64" s="37" t="s">
        <v>9</v>
      </c>
      <c r="F64" s="29">
        <f>F65+F66</f>
        <v>16164423900</v>
      </c>
      <c r="G64" s="29">
        <f t="shared" ref="G64:K64" si="25">G65+G66</f>
        <v>3196796028</v>
      </c>
      <c r="H64" s="29">
        <f t="shared" si="25"/>
        <v>3357986393</v>
      </c>
      <c r="I64" s="29">
        <f>I65+I66</f>
        <v>3203246493</v>
      </c>
      <c r="J64" s="29">
        <f t="shared" si="25"/>
        <v>3203197493</v>
      </c>
      <c r="K64" s="29">
        <f t="shared" si="25"/>
        <v>3203197493</v>
      </c>
      <c r="L64" s="1"/>
    </row>
    <row r="65" spans="1:12" ht="42.75" x14ac:dyDescent="0.25">
      <c r="A65" s="39"/>
      <c r="B65" s="39"/>
      <c r="C65" s="39"/>
      <c r="D65" s="39"/>
      <c r="E65" s="37" t="s">
        <v>10</v>
      </c>
      <c r="F65" s="29">
        <f>G65+H65+I65+J65+K65</f>
        <v>12373832713</v>
      </c>
      <c r="G65" s="29">
        <f>G24+G31+G44+G49</f>
        <v>2370676013</v>
      </c>
      <c r="H65" s="29">
        <f>H61-H73</f>
        <v>2613324800</v>
      </c>
      <c r="I65" s="29">
        <f>I61-I73</f>
        <v>2463277300</v>
      </c>
      <c r="J65" s="29">
        <f>J61-J73</f>
        <v>2463277300</v>
      </c>
      <c r="K65" s="29">
        <f>K61-K73</f>
        <v>2463277300</v>
      </c>
      <c r="L65" s="1"/>
    </row>
    <row r="66" spans="1:12" ht="20.25" customHeight="1" x14ac:dyDescent="0.25">
      <c r="A66" s="39"/>
      <c r="B66" s="39"/>
      <c r="C66" s="39"/>
      <c r="D66" s="39"/>
      <c r="E66" s="37" t="s">
        <v>8</v>
      </c>
      <c r="F66" s="29">
        <f t="shared" ref="F66" si="26">G66+H66+I66+J66+K66</f>
        <v>3790591187</v>
      </c>
      <c r="G66" s="29">
        <v>826120015</v>
      </c>
      <c r="H66" s="29">
        <f>H62-H68-H69-H74</f>
        <v>744661593</v>
      </c>
      <c r="I66" s="29">
        <f>I62-I68-I69-I74</f>
        <v>739969193</v>
      </c>
      <c r="J66" s="29">
        <f>J62-J68-J69-J74</f>
        <v>739920193</v>
      </c>
      <c r="K66" s="29">
        <f>K62-K68-K69-K74</f>
        <v>739920193</v>
      </c>
      <c r="L66" s="1"/>
    </row>
    <row r="67" spans="1:12" ht="21" hidden="1" customHeight="1" x14ac:dyDescent="0.25">
      <c r="A67" s="39" t="s">
        <v>24</v>
      </c>
      <c r="B67" s="39"/>
      <c r="C67" s="39"/>
      <c r="D67" s="39"/>
      <c r="E67" s="37" t="s">
        <v>8</v>
      </c>
      <c r="F67" s="29" t="e">
        <f>SUM(G67:K67)</f>
        <v>#REF!</v>
      </c>
      <c r="G67" s="29" t="e">
        <f>G16</f>
        <v>#REF!</v>
      </c>
      <c r="H67" s="29" t="e">
        <f>H16</f>
        <v>#REF!</v>
      </c>
      <c r="I67" s="29"/>
      <c r="J67" s="29" t="e">
        <f>J16</f>
        <v>#REF!</v>
      </c>
      <c r="K67" s="29" t="e">
        <f>K16</f>
        <v>#REF!</v>
      </c>
      <c r="L67" s="1"/>
    </row>
    <row r="68" spans="1:12" ht="21" customHeight="1" x14ac:dyDescent="0.25">
      <c r="A68" s="39" t="s">
        <v>35</v>
      </c>
      <c r="B68" s="39"/>
      <c r="C68" s="39"/>
      <c r="D68" s="39"/>
      <c r="E68" s="37" t="s">
        <v>8</v>
      </c>
      <c r="F68" s="29">
        <f>G68+H68+I68+J68+K68</f>
        <v>3300000</v>
      </c>
      <c r="G68" s="29">
        <v>3300000</v>
      </c>
      <c r="H68" s="29">
        <v>0</v>
      </c>
      <c r="I68" s="29">
        <v>0</v>
      </c>
      <c r="J68" s="29">
        <v>0</v>
      </c>
      <c r="K68" s="29">
        <v>0</v>
      </c>
      <c r="L68" s="1"/>
    </row>
    <row r="69" spans="1:12" ht="23.25" customHeight="1" x14ac:dyDescent="0.25">
      <c r="A69" s="48" t="s">
        <v>11</v>
      </c>
      <c r="B69" s="49"/>
      <c r="C69" s="49"/>
      <c r="D69" s="50"/>
      <c r="E69" s="37" t="s">
        <v>18</v>
      </c>
      <c r="F69" s="29">
        <f t="shared" ref="F69:K69" si="27">F70+F71</f>
        <v>411382082</v>
      </c>
      <c r="G69" s="29">
        <f t="shared" si="27"/>
        <v>89836082</v>
      </c>
      <c r="H69" s="29">
        <f t="shared" si="27"/>
        <v>80386500</v>
      </c>
      <c r="I69" s="29">
        <f t="shared" si="27"/>
        <v>80386500</v>
      </c>
      <c r="J69" s="29">
        <f t="shared" si="27"/>
        <v>80386500</v>
      </c>
      <c r="K69" s="29">
        <f t="shared" si="27"/>
        <v>80386500</v>
      </c>
      <c r="L69" s="1"/>
    </row>
    <row r="70" spans="1:12" ht="44.25" customHeight="1" x14ac:dyDescent="0.25">
      <c r="A70" s="51"/>
      <c r="B70" s="52"/>
      <c r="C70" s="52"/>
      <c r="D70" s="53"/>
      <c r="E70" s="37" t="s">
        <v>10</v>
      </c>
      <c r="F70" s="29">
        <f>G70+H70+I70+J70+K70</f>
        <v>19515710.5</v>
      </c>
      <c r="G70" s="29">
        <v>19515710.5</v>
      </c>
      <c r="H70" s="29">
        <v>0</v>
      </c>
      <c r="I70" s="29">
        <v>0</v>
      </c>
      <c r="J70" s="29">
        <v>0</v>
      </c>
      <c r="K70" s="29">
        <v>0</v>
      </c>
      <c r="L70" s="1"/>
    </row>
    <row r="71" spans="1:12" ht="27" customHeight="1" x14ac:dyDescent="0.25">
      <c r="A71" s="54"/>
      <c r="B71" s="55"/>
      <c r="C71" s="55"/>
      <c r="D71" s="56"/>
      <c r="E71" s="37" t="s">
        <v>8</v>
      </c>
      <c r="F71" s="29">
        <f>G71+H71+I71+J71+K71</f>
        <v>391866371.5</v>
      </c>
      <c r="G71" s="29">
        <v>70320371.5</v>
      </c>
      <c r="H71" s="29">
        <v>80386500</v>
      </c>
      <c r="I71" s="29">
        <v>80386500</v>
      </c>
      <c r="J71" s="29">
        <v>80386500</v>
      </c>
      <c r="K71" s="29">
        <v>80386500</v>
      </c>
      <c r="L71" s="1"/>
    </row>
    <row r="72" spans="1:12" ht="18" customHeight="1" x14ac:dyDescent="0.25">
      <c r="A72" s="45" t="s">
        <v>12</v>
      </c>
      <c r="B72" s="45"/>
      <c r="C72" s="45"/>
      <c r="D72" s="45"/>
      <c r="E72" s="37" t="s">
        <v>9</v>
      </c>
      <c r="F72" s="29">
        <f>F73+F74</f>
        <v>15990000</v>
      </c>
      <c r="G72" s="29">
        <f>G73+G74</f>
        <v>15990000</v>
      </c>
      <c r="H72" s="29">
        <v>0</v>
      </c>
      <c r="I72" s="29">
        <v>0</v>
      </c>
      <c r="J72" s="29">
        <v>0</v>
      </c>
      <c r="K72" s="29">
        <v>0</v>
      </c>
      <c r="L72" s="1"/>
    </row>
    <row r="73" spans="1:12" ht="42.75" x14ac:dyDescent="0.25">
      <c r="A73" s="45"/>
      <c r="B73" s="45"/>
      <c r="C73" s="45"/>
      <c r="D73" s="45"/>
      <c r="E73" s="37" t="s">
        <v>10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1"/>
    </row>
    <row r="74" spans="1:12" x14ac:dyDescent="0.25">
      <c r="A74" s="45"/>
      <c r="B74" s="45"/>
      <c r="C74" s="45"/>
      <c r="D74" s="45"/>
      <c r="E74" s="46" t="s">
        <v>8</v>
      </c>
      <c r="F74" s="44">
        <f>G74+H74+I74+J74+K74</f>
        <v>15990000</v>
      </c>
      <c r="G74" s="44">
        <v>15990000</v>
      </c>
      <c r="H74" s="44">
        <v>0</v>
      </c>
      <c r="I74" s="44">
        <v>0</v>
      </c>
      <c r="J74" s="44">
        <v>0</v>
      </c>
      <c r="K74" s="44">
        <v>0</v>
      </c>
      <c r="L74" s="1"/>
    </row>
    <row r="75" spans="1:12" x14ac:dyDescent="0.25">
      <c r="A75" s="45"/>
      <c r="B75" s="45"/>
      <c r="C75" s="45"/>
      <c r="D75" s="45"/>
      <c r="E75" s="46"/>
      <c r="F75" s="44"/>
      <c r="G75" s="44"/>
      <c r="H75" s="44"/>
      <c r="I75" s="47"/>
      <c r="J75" s="44"/>
      <c r="K75" s="44"/>
      <c r="L75" s="1"/>
    </row>
    <row r="76" spans="1:12" x14ac:dyDescent="0.25">
      <c r="A76" s="45"/>
      <c r="B76" s="45"/>
      <c r="C76" s="45"/>
      <c r="D76" s="45"/>
      <c r="E76" s="46"/>
      <c r="F76" s="44"/>
      <c r="G76" s="44"/>
      <c r="H76" s="44"/>
      <c r="I76" s="47"/>
      <c r="J76" s="44"/>
      <c r="K76" s="44"/>
      <c r="L76" s="1"/>
    </row>
    <row r="77" spans="1:12" x14ac:dyDescent="0.25">
      <c r="B77" s="5"/>
      <c r="C77" s="5"/>
      <c r="D77" s="5"/>
      <c r="E77" s="5"/>
      <c r="F77" s="6">
        <v>16574480743</v>
      </c>
      <c r="G77" s="6">
        <v>3285106871</v>
      </c>
      <c r="H77" s="6">
        <v>3438422893</v>
      </c>
      <c r="I77" s="6">
        <v>3283682993</v>
      </c>
      <c r="J77" s="6">
        <v>3283633993</v>
      </c>
      <c r="K77" s="32">
        <v>3283633993</v>
      </c>
      <c r="L77" s="1"/>
    </row>
    <row r="78" spans="1:12" x14ac:dyDescent="0.25">
      <c r="A78" s="5"/>
      <c r="B78" s="5"/>
      <c r="C78" s="5"/>
      <c r="D78" s="5"/>
      <c r="E78" s="5"/>
      <c r="F78" s="6">
        <v>12352980900</v>
      </c>
      <c r="G78" s="6">
        <v>2349624200</v>
      </c>
      <c r="H78" s="6">
        <v>2613374800</v>
      </c>
      <c r="I78" s="6">
        <v>2463327300</v>
      </c>
      <c r="J78" s="6">
        <v>2463327300</v>
      </c>
      <c r="K78" s="6">
        <v>2463327300</v>
      </c>
      <c r="L78" s="1"/>
    </row>
    <row r="79" spans="1:12" x14ac:dyDescent="0.25">
      <c r="A79" s="5"/>
      <c r="B79" s="5"/>
      <c r="C79" s="5"/>
      <c r="D79" s="5"/>
      <c r="E79" s="5"/>
      <c r="F79" s="6">
        <v>4221499843</v>
      </c>
      <c r="G79" s="6">
        <v>935482671</v>
      </c>
      <c r="H79" s="6">
        <v>825048093</v>
      </c>
      <c r="I79" s="6">
        <v>820355693</v>
      </c>
      <c r="J79" s="6">
        <v>820306693</v>
      </c>
      <c r="K79" s="6">
        <v>820306693</v>
      </c>
      <c r="L79" s="1"/>
    </row>
    <row r="80" spans="1:12" x14ac:dyDescent="0.25">
      <c r="A80" s="5"/>
      <c r="B80" s="5"/>
      <c r="C80" s="5"/>
      <c r="D80" s="5"/>
      <c r="E80" s="5"/>
      <c r="F80" s="6">
        <f t="shared" ref="F80:K82" si="28">F60-F77</f>
        <v>20615239</v>
      </c>
      <c r="G80" s="6">
        <f t="shared" si="28"/>
        <v>20815239</v>
      </c>
      <c r="H80" s="6">
        <f t="shared" si="28"/>
        <v>-50000</v>
      </c>
      <c r="I80" s="6">
        <f t="shared" si="28"/>
        <v>-50000</v>
      </c>
      <c r="J80" s="6">
        <f t="shared" si="28"/>
        <v>-50000</v>
      </c>
      <c r="K80" s="6">
        <f t="shared" si="28"/>
        <v>-50000</v>
      </c>
      <c r="L80" s="1"/>
    </row>
    <row r="81" spans="1:12" x14ac:dyDescent="0.25">
      <c r="A81" s="5"/>
      <c r="B81" s="5"/>
      <c r="C81" s="5"/>
      <c r="D81" s="5"/>
      <c r="E81" s="5"/>
      <c r="F81" s="6">
        <f t="shared" si="28"/>
        <v>40367523.5</v>
      </c>
      <c r="G81" s="6">
        <f t="shared" si="28"/>
        <v>40567523.5</v>
      </c>
      <c r="H81" s="6">
        <f t="shared" si="28"/>
        <v>-50000</v>
      </c>
      <c r="I81" s="6">
        <f t="shared" si="28"/>
        <v>-50000</v>
      </c>
      <c r="J81" s="6">
        <f t="shared" si="28"/>
        <v>-50000</v>
      </c>
      <c r="K81" s="6">
        <f t="shared" si="28"/>
        <v>-50000</v>
      </c>
      <c r="L81" s="1"/>
    </row>
    <row r="82" spans="1:12" x14ac:dyDescent="0.25">
      <c r="A82" s="5"/>
      <c r="B82" s="5"/>
      <c r="C82" s="5"/>
      <c r="D82" s="5"/>
      <c r="E82" s="5"/>
      <c r="F82" s="6">
        <f t="shared" si="28"/>
        <v>-19752284.5</v>
      </c>
      <c r="G82" s="6">
        <f t="shared" si="28"/>
        <v>-19752284.5</v>
      </c>
      <c r="H82" s="6">
        <f t="shared" si="28"/>
        <v>0</v>
      </c>
      <c r="I82" s="6">
        <f t="shared" si="28"/>
        <v>0</v>
      </c>
      <c r="J82" s="6">
        <f t="shared" si="28"/>
        <v>0</v>
      </c>
      <c r="K82" s="6">
        <f t="shared" si="28"/>
        <v>0</v>
      </c>
      <c r="L82" s="1"/>
    </row>
    <row r="83" spans="1:12" x14ac:dyDescent="0.25">
      <c r="A83" s="5"/>
      <c r="B83" s="5"/>
      <c r="C83" s="5"/>
      <c r="D83" s="5"/>
      <c r="E83" s="5"/>
      <c r="F83" s="6"/>
      <c r="G83" s="6"/>
      <c r="H83" s="6"/>
      <c r="I83" s="6"/>
      <c r="J83" s="6"/>
      <c r="K83" s="6"/>
      <c r="L83" s="1"/>
    </row>
    <row r="84" spans="1:12" x14ac:dyDescent="0.25">
      <c r="A84" s="5"/>
      <c r="B84" s="5"/>
      <c r="C84" s="5"/>
      <c r="D84" s="5"/>
      <c r="E84" s="5"/>
      <c r="F84" s="6"/>
      <c r="G84" s="6"/>
      <c r="H84" s="6"/>
      <c r="I84" s="6"/>
      <c r="J84" s="6"/>
      <c r="K84" s="6"/>
      <c r="L84" s="1"/>
    </row>
    <row r="85" spans="1:12" x14ac:dyDescent="0.25">
      <c r="A85" s="5"/>
      <c r="B85" s="5"/>
      <c r="C85" s="5"/>
      <c r="D85" s="5"/>
      <c r="E85" s="5"/>
      <c r="F85" s="6"/>
      <c r="G85" s="6"/>
      <c r="H85" s="6"/>
      <c r="I85" s="6"/>
      <c r="J85" s="6"/>
      <c r="K85" s="6"/>
      <c r="L85" s="1"/>
    </row>
    <row r="86" spans="1:12" x14ac:dyDescent="0.25">
      <c r="A86" s="5"/>
      <c r="B86" s="5"/>
      <c r="C86" s="5"/>
      <c r="D86" s="5"/>
      <c r="E86" s="5"/>
      <c r="F86" s="6"/>
      <c r="G86" s="6"/>
      <c r="H86" s="6"/>
      <c r="I86" s="6"/>
      <c r="J86" s="6"/>
      <c r="K86" s="6"/>
      <c r="L86" s="1"/>
    </row>
    <row r="87" spans="1:12" x14ac:dyDescent="0.25">
      <c r="A87" s="5"/>
      <c r="B87" s="5"/>
      <c r="C87" s="5"/>
      <c r="D87" s="5"/>
      <c r="E87" s="5"/>
      <c r="F87" s="6"/>
      <c r="G87" s="6"/>
      <c r="H87" s="6"/>
      <c r="I87" s="6"/>
      <c r="J87" s="6"/>
      <c r="K87" s="6"/>
      <c r="L87" s="1"/>
    </row>
    <row r="88" spans="1:12" x14ac:dyDescent="0.25">
      <c r="A88" s="5"/>
      <c r="B88" s="5"/>
      <c r="C88" s="5"/>
      <c r="D88" s="5"/>
      <c r="E88" s="5"/>
      <c r="F88" s="6"/>
      <c r="G88" s="6"/>
      <c r="H88" s="6"/>
      <c r="I88" s="6"/>
      <c r="J88" s="6"/>
      <c r="K88" s="6"/>
      <c r="L88" s="1"/>
    </row>
    <row r="89" spans="1:12" x14ac:dyDescent="0.25">
      <c r="A89" s="5"/>
      <c r="B89" s="5"/>
      <c r="C89" s="5"/>
      <c r="D89" s="5"/>
      <c r="E89" s="5"/>
      <c r="F89" s="6"/>
      <c r="G89" s="6"/>
      <c r="H89" s="6"/>
      <c r="I89" s="6"/>
      <c r="J89" s="6"/>
      <c r="K89" s="6"/>
      <c r="L89" s="1"/>
    </row>
    <row r="90" spans="1:12" x14ac:dyDescent="0.25">
      <c r="A90" s="5"/>
      <c r="B90" s="5"/>
      <c r="C90" s="5"/>
      <c r="D90" s="5"/>
      <c r="E90" s="5"/>
      <c r="F90" s="6"/>
      <c r="G90" s="6"/>
      <c r="H90" s="6"/>
      <c r="I90" s="6"/>
      <c r="J90" s="6"/>
      <c r="K90" s="6"/>
      <c r="L90" s="1"/>
    </row>
    <row r="91" spans="1:12" x14ac:dyDescent="0.25">
      <c r="A91" s="5"/>
      <c r="B91" s="5"/>
      <c r="C91" s="5"/>
      <c r="D91" s="5"/>
      <c r="E91" s="5"/>
      <c r="F91" s="6"/>
      <c r="G91" s="6"/>
      <c r="H91" s="6"/>
      <c r="I91" s="6"/>
      <c r="J91" s="6"/>
      <c r="K91" s="6"/>
      <c r="L91" s="1"/>
    </row>
    <row r="92" spans="1:12" x14ac:dyDescent="0.25">
      <c r="A92" s="5"/>
      <c r="B92" s="5"/>
      <c r="C92" s="5"/>
      <c r="D92" s="5"/>
      <c r="E92" s="5"/>
      <c r="F92" s="6"/>
      <c r="G92" s="6"/>
      <c r="H92" s="6"/>
      <c r="I92" s="6"/>
      <c r="J92" s="6"/>
      <c r="K92" s="6"/>
      <c r="L92" s="1"/>
    </row>
    <row r="93" spans="1:12" x14ac:dyDescent="0.25">
      <c r="A93" s="5"/>
      <c r="B93" s="5"/>
      <c r="C93" s="5"/>
      <c r="D93" s="5"/>
      <c r="E93" s="5"/>
      <c r="F93" s="6"/>
      <c r="G93" s="6"/>
      <c r="H93" s="6"/>
      <c r="I93" s="6"/>
      <c r="J93" s="6"/>
      <c r="K93" s="6"/>
      <c r="L93" s="1"/>
    </row>
    <row r="94" spans="1:12" x14ac:dyDescent="0.25">
      <c r="A94" s="5"/>
      <c r="B94" s="5"/>
      <c r="C94" s="5"/>
      <c r="D94" s="5"/>
      <c r="E94" s="5"/>
      <c r="F94" s="6"/>
      <c r="G94" s="6"/>
      <c r="H94" s="6"/>
      <c r="I94" s="6"/>
      <c r="J94" s="6"/>
      <c r="K94" s="6"/>
      <c r="L94" s="1"/>
    </row>
    <row r="95" spans="1:12" x14ac:dyDescent="0.25">
      <c r="A95" s="5"/>
      <c r="B95" s="5"/>
      <c r="C95" s="5"/>
      <c r="D95" s="5"/>
      <c r="E95" s="5"/>
      <c r="F95" s="6"/>
      <c r="G95" s="6"/>
      <c r="H95" s="6"/>
      <c r="I95" s="6"/>
      <c r="J95" s="6"/>
      <c r="K95" s="6"/>
      <c r="L95" s="1"/>
    </row>
    <row r="96" spans="1:12" x14ac:dyDescent="0.25">
      <c r="A96" s="5"/>
      <c r="B96" s="5"/>
      <c r="C96" s="5"/>
      <c r="D96" s="5"/>
      <c r="E96" s="5"/>
      <c r="F96" s="6"/>
      <c r="G96" s="6"/>
      <c r="H96" s="6"/>
      <c r="I96" s="6"/>
      <c r="J96" s="6"/>
      <c r="K96" s="6"/>
      <c r="L96" s="1"/>
    </row>
    <row r="97" spans="1:12" x14ac:dyDescent="0.25">
      <c r="A97" s="5"/>
      <c r="B97" s="5"/>
      <c r="C97" s="5"/>
      <c r="D97" s="5"/>
      <c r="E97" s="5"/>
      <c r="F97" s="6"/>
      <c r="G97" s="6"/>
      <c r="H97" s="6"/>
      <c r="I97" s="6"/>
      <c r="J97" s="6"/>
      <c r="K97" s="6"/>
      <c r="L97" s="1"/>
    </row>
    <row r="98" spans="1:12" x14ac:dyDescent="0.25">
      <c r="A98" s="5"/>
      <c r="B98" s="5"/>
      <c r="C98" s="5"/>
      <c r="D98" s="5"/>
      <c r="E98" s="5"/>
      <c r="F98" s="6"/>
      <c r="G98" s="6"/>
      <c r="H98" s="6"/>
      <c r="I98" s="6"/>
      <c r="J98" s="6"/>
      <c r="K98" s="6"/>
      <c r="L98" s="1"/>
    </row>
    <row r="99" spans="1:12" x14ac:dyDescent="0.25">
      <c r="A99" s="5"/>
      <c r="B99" s="6"/>
      <c r="C99" s="5"/>
      <c r="D99" s="6"/>
      <c r="E99" s="5"/>
      <c r="F99" s="6"/>
      <c r="G99" s="6"/>
      <c r="H99" s="6"/>
      <c r="I99" s="6"/>
      <c r="J99" s="6"/>
      <c r="K99" s="6"/>
      <c r="L99" s="1"/>
    </row>
    <row r="100" spans="1:12" x14ac:dyDescent="0.25">
      <c r="A100" s="5"/>
      <c r="B100" s="5"/>
      <c r="C100" s="5"/>
      <c r="D100" s="5"/>
      <c r="E100" s="5"/>
      <c r="F100" s="6"/>
      <c r="G100" s="6"/>
      <c r="H100" s="6"/>
      <c r="I100" s="6"/>
      <c r="J100" s="6"/>
      <c r="K100" s="6"/>
      <c r="L100" s="1"/>
    </row>
    <row r="101" spans="1:12" x14ac:dyDescent="0.25">
      <c r="A101" s="5"/>
      <c r="B101" s="6"/>
      <c r="C101" s="5"/>
      <c r="D101" s="6"/>
      <c r="E101" s="5"/>
      <c r="F101" s="6"/>
      <c r="G101" s="6"/>
      <c r="H101" s="6"/>
      <c r="I101" s="6"/>
      <c r="J101" s="6"/>
      <c r="K101" s="6"/>
      <c r="L101" s="1"/>
    </row>
    <row r="102" spans="1:12" x14ac:dyDescent="0.25">
      <c r="A102" s="5"/>
      <c r="B102" s="5"/>
      <c r="C102" s="5"/>
      <c r="D102" s="5"/>
      <c r="E102" s="5"/>
      <c r="F102" s="6"/>
      <c r="G102" s="6"/>
      <c r="H102" s="6"/>
      <c r="I102" s="6"/>
      <c r="J102" s="6"/>
      <c r="K102" s="6"/>
      <c r="L102" s="1"/>
    </row>
    <row r="103" spans="1:12" x14ac:dyDescent="0.25">
      <c r="A103" s="5"/>
      <c r="B103" s="5"/>
      <c r="C103" s="5"/>
      <c r="D103" s="5"/>
      <c r="E103" s="5"/>
      <c r="F103" s="6"/>
      <c r="G103" s="6"/>
      <c r="H103" s="6"/>
      <c r="I103" s="6"/>
      <c r="J103" s="6"/>
      <c r="K103" s="6"/>
      <c r="L103" s="1"/>
    </row>
    <row r="104" spans="1:12" x14ac:dyDescent="0.25">
      <c r="A104" s="5"/>
      <c r="B104" s="5"/>
      <c r="C104" s="5"/>
      <c r="D104" s="5"/>
      <c r="E104" s="5"/>
      <c r="F104" s="6"/>
      <c r="G104" s="6"/>
      <c r="H104" s="6"/>
      <c r="I104" s="6"/>
      <c r="J104" s="6"/>
      <c r="K104" s="6"/>
      <c r="L104" s="1"/>
    </row>
    <row r="105" spans="1:12" x14ac:dyDescent="0.25">
      <c r="A105" s="5"/>
      <c r="B105" s="5"/>
      <c r="C105" s="5"/>
      <c r="D105" s="5"/>
      <c r="E105" s="5"/>
      <c r="F105" s="6"/>
      <c r="G105" s="6"/>
      <c r="H105" s="6"/>
      <c r="I105" s="6"/>
      <c r="J105" s="6"/>
      <c r="K105" s="6"/>
      <c r="L105" s="1"/>
    </row>
    <row r="106" spans="1:12" x14ac:dyDescent="0.25">
      <c r="A106" s="5"/>
      <c r="B106" s="5"/>
      <c r="C106" s="5"/>
      <c r="D106" s="5"/>
      <c r="E106" s="5"/>
      <c r="F106" s="6"/>
      <c r="G106" s="6"/>
      <c r="H106" s="6"/>
      <c r="I106" s="6"/>
      <c r="J106" s="6"/>
      <c r="K106" s="6"/>
    </row>
    <row r="107" spans="1:12" x14ac:dyDescent="0.25">
      <c r="A107" s="5"/>
      <c r="B107" s="5"/>
      <c r="C107" s="5"/>
      <c r="D107" s="5"/>
      <c r="E107" s="5"/>
      <c r="F107" s="6"/>
      <c r="G107" s="6"/>
      <c r="H107" s="6"/>
      <c r="I107" s="6"/>
      <c r="J107" s="6"/>
      <c r="K107" s="6"/>
    </row>
    <row r="108" spans="1:12" x14ac:dyDescent="0.25">
      <c r="A108" s="5"/>
      <c r="B108" s="5"/>
      <c r="C108" s="5"/>
      <c r="D108" s="5"/>
      <c r="E108" s="5"/>
      <c r="F108" s="6"/>
      <c r="G108" s="6"/>
      <c r="H108" s="6"/>
      <c r="I108" s="6"/>
      <c r="J108" s="6"/>
      <c r="K108" s="6"/>
    </row>
    <row r="109" spans="1:12" x14ac:dyDescent="0.25">
      <c r="A109" s="5"/>
      <c r="B109" s="5"/>
      <c r="C109" s="5"/>
      <c r="D109" s="5"/>
      <c r="E109" s="5"/>
      <c r="F109" s="6"/>
      <c r="G109" s="6"/>
      <c r="H109" s="6"/>
      <c r="I109" s="6"/>
      <c r="J109" s="6"/>
      <c r="K109" s="6"/>
    </row>
    <row r="110" spans="1:12" x14ac:dyDescent="0.25">
      <c r="A110" s="5"/>
      <c r="B110" s="5"/>
      <c r="C110" s="5"/>
      <c r="D110" s="5"/>
      <c r="E110" s="5"/>
      <c r="F110" s="6"/>
      <c r="G110" s="6"/>
      <c r="H110" s="6"/>
      <c r="I110" s="6"/>
      <c r="J110" s="6"/>
      <c r="K110" s="6"/>
    </row>
    <row r="111" spans="1:12" x14ac:dyDescent="0.25">
      <c r="A111" s="5"/>
      <c r="B111" s="5"/>
      <c r="C111" s="5"/>
      <c r="D111" s="5"/>
      <c r="E111" s="5"/>
      <c r="F111" s="6"/>
      <c r="G111" s="6"/>
      <c r="H111" s="6"/>
      <c r="I111" s="6"/>
      <c r="J111" s="6"/>
      <c r="K111" s="6"/>
    </row>
    <row r="112" spans="1:12" x14ac:dyDescent="0.25">
      <c r="A112" s="5"/>
      <c r="B112" s="5"/>
      <c r="C112" s="5"/>
      <c r="D112" s="5"/>
      <c r="E112" s="5"/>
      <c r="F112" s="6"/>
      <c r="G112" s="6"/>
      <c r="H112" s="6"/>
      <c r="I112" s="6"/>
      <c r="J112" s="6"/>
      <c r="K112" s="6"/>
    </row>
    <row r="113" spans="1:11" x14ac:dyDescent="0.25">
      <c r="A113" s="5"/>
      <c r="B113" s="5"/>
      <c r="C113" s="5"/>
      <c r="D113" s="5"/>
      <c r="E113" s="5"/>
      <c r="F113" s="6"/>
      <c r="G113" s="6"/>
      <c r="H113" s="6"/>
      <c r="I113" s="6"/>
      <c r="J113" s="6"/>
      <c r="K113" s="6"/>
    </row>
    <row r="114" spans="1:11" x14ac:dyDescent="0.25">
      <c r="A114" s="5"/>
      <c r="B114" s="5"/>
      <c r="C114" s="5"/>
      <c r="D114" s="5"/>
      <c r="E114" s="5"/>
      <c r="F114" s="6"/>
      <c r="G114" s="6"/>
      <c r="H114" s="6"/>
      <c r="I114" s="6"/>
      <c r="J114" s="6"/>
      <c r="K114" s="6"/>
    </row>
    <row r="115" spans="1:11" x14ac:dyDescent="0.25">
      <c r="A115" s="5"/>
      <c r="B115" s="5"/>
      <c r="C115" s="5"/>
      <c r="D115" s="5"/>
      <c r="E115" s="5"/>
      <c r="F115" s="6"/>
      <c r="G115" s="6"/>
      <c r="H115" s="6"/>
      <c r="I115" s="6"/>
      <c r="J115" s="6"/>
      <c r="K115" s="6"/>
    </row>
    <row r="116" spans="1:11" x14ac:dyDescent="0.25">
      <c r="A116" s="5"/>
      <c r="B116" s="5"/>
      <c r="C116" s="5"/>
      <c r="D116" s="5"/>
      <c r="E116" s="5"/>
      <c r="F116" s="6"/>
      <c r="G116" s="6"/>
      <c r="H116" s="6"/>
      <c r="I116" s="6"/>
      <c r="J116" s="6"/>
      <c r="K116" s="6"/>
    </row>
    <row r="117" spans="1:11" x14ac:dyDescent="0.25">
      <c r="A117" s="5"/>
      <c r="B117" s="5"/>
      <c r="C117" s="5"/>
      <c r="D117" s="5"/>
      <c r="E117" s="5"/>
      <c r="F117" s="6"/>
      <c r="G117" s="6"/>
      <c r="H117" s="6"/>
      <c r="I117" s="6"/>
      <c r="J117" s="6"/>
      <c r="K117" s="6"/>
    </row>
    <row r="118" spans="1:11" x14ac:dyDescent="0.25">
      <c r="A118" s="5"/>
      <c r="B118" s="5"/>
      <c r="C118" s="5"/>
      <c r="D118" s="5"/>
      <c r="E118" s="5"/>
      <c r="F118" s="6"/>
      <c r="G118" s="6"/>
      <c r="H118" s="6"/>
      <c r="I118" s="6"/>
      <c r="J118" s="6"/>
      <c r="K118" s="6"/>
    </row>
    <row r="119" spans="1:11" x14ac:dyDescent="0.25">
      <c r="A119" s="5"/>
      <c r="B119" s="5"/>
      <c r="C119" s="5"/>
      <c r="D119" s="5"/>
      <c r="E119" s="5"/>
      <c r="F119" s="6"/>
      <c r="G119" s="6"/>
      <c r="H119" s="6"/>
      <c r="I119" s="6"/>
      <c r="J119" s="6"/>
      <c r="K119" s="6"/>
    </row>
    <row r="120" spans="1:11" x14ac:dyDescent="0.25">
      <c r="A120" s="5"/>
      <c r="B120" s="5"/>
      <c r="C120" s="5"/>
      <c r="D120" s="5"/>
      <c r="E120" s="5"/>
      <c r="F120" s="6"/>
      <c r="G120" s="6"/>
      <c r="H120" s="6"/>
      <c r="I120" s="6"/>
      <c r="J120" s="6"/>
      <c r="K120" s="6"/>
    </row>
    <row r="121" spans="1:11" x14ac:dyDescent="0.25">
      <c r="A121" s="5"/>
      <c r="B121" s="5"/>
      <c r="C121" s="5"/>
      <c r="D121" s="5"/>
      <c r="E121" s="5"/>
      <c r="F121" s="6"/>
      <c r="G121" s="6"/>
      <c r="H121" s="6"/>
      <c r="I121" s="6"/>
      <c r="J121" s="6"/>
      <c r="K121" s="6"/>
    </row>
    <row r="122" spans="1:11" x14ac:dyDescent="0.25">
      <c r="A122" s="5"/>
      <c r="B122" s="5"/>
      <c r="C122" s="5"/>
      <c r="D122" s="5"/>
      <c r="E122" s="5"/>
      <c r="F122" s="6"/>
      <c r="G122" s="6"/>
      <c r="H122" s="6"/>
      <c r="I122" s="6"/>
      <c r="J122" s="6"/>
      <c r="K122" s="6"/>
    </row>
    <row r="123" spans="1:11" x14ac:dyDescent="0.25">
      <c r="A123" s="5"/>
      <c r="B123" s="5"/>
      <c r="C123" s="5"/>
      <c r="D123" s="5"/>
      <c r="E123" s="5"/>
      <c r="F123" s="6"/>
      <c r="G123" s="6"/>
      <c r="H123" s="6"/>
      <c r="I123" s="6"/>
      <c r="J123" s="6"/>
      <c r="K123" s="6"/>
    </row>
    <row r="124" spans="1:11" x14ac:dyDescent="0.25">
      <c r="A124" s="5"/>
      <c r="B124" s="5"/>
      <c r="C124" s="5"/>
      <c r="D124" s="5"/>
      <c r="E124" s="5"/>
      <c r="F124" s="6"/>
      <c r="G124" s="6"/>
      <c r="H124" s="6"/>
      <c r="I124" s="6"/>
      <c r="J124" s="6"/>
      <c r="K124" s="6"/>
    </row>
    <row r="125" spans="1:11" x14ac:dyDescent="0.25">
      <c r="A125" s="5"/>
      <c r="B125" s="5"/>
      <c r="C125" s="5"/>
      <c r="D125" s="5"/>
      <c r="E125" s="5"/>
      <c r="F125" s="6"/>
      <c r="G125" s="6"/>
      <c r="H125" s="6"/>
      <c r="I125" s="6"/>
      <c r="J125" s="6"/>
      <c r="K125" s="6"/>
    </row>
    <row r="126" spans="1:11" x14ac:dyDescent="0.25">
      <c r="A126" s="5"/>
      <c r="B126" s="5"/>
      <c r="C126" s="5"/>
      <c r="D126" s="5"/>
      <c r="E126" s="5"/>
      <c r="F126" s="6"/>
      <c r="G126" s="6"/>
      <c r="H126" s="6"/>
      <c r="I126" s="6"/>
      <c r="J126" s="6"/>
      <c r="K126" s="6"/>
    </row>
    <row r="127" spans="1:11" x14ac:dyDescent="0.25">
      <c r="A127" s="5"/>
      <c r="B127" s="5"/>
      <c r="C127" s="5"/>
      <c r="D127" s="5"/>
      <c r="E127" s="5"/>
      <c r="F127" s="6"/>
      <c r="G127" s="6"/>
      <c r="H127" s="6"/>
      <c r="I127" s="6"/>
      <c r="J127" s="6"/>
      <c r="K127" s="6"/>
    </row>
    <row r="128" spans="1:11" x14ac:dyDescent="0.25">
      <c r="A128" s="5"/>
      <c r="B128" s="5"/>
      <c r="C128" s="5"/>
      <c r="D128" s="5"/>
      <c r="E128" s="5"/>
      <c r="F128" s="6"/>
      <c r="G128" s="6"/>
      <c r="H128" s="6"/>
      <c r="I128" s="6"/>
      <c r="J128" s="6"/>
      <c r="K128" s="6"/>
    </row>
    <row r="129" spans="1:11" x14ac:dyDescent="0.25">
      <c r="A129" s="5"/>
      <c r="B129" s="5"/>
      <c r="C129" s="5"/>
      <c r="D129" s="5"/>
      <c r="E129" s="5"/>
      <c r="F129" s="6"/>
      <c r="G129" s="6"/>
      <c r="H129" s="6"/>
      <c r="I129" s="6"/>
      <c r="J129" s="6"/>
      <c r="K129" s="6"/>
    </row>
    <row r="130" spans="1:11" x14ac:dyDescent="0.25">
      <c r="A130" s="5"/>
      <c r="B130" s="5"/>
      <c r="C130" s="5"/>
      <c r="D130" s="5"/>
      <c r="E130" s="5"/>
      <c r="F130" s="6"/>
      <c r="G130" s="6"/>
      <c r="H130" s="6"/>
      <c r="I130" s="6"/>
      <c r="J130" s="6"/>
      <c r="K130" s="6"/>
    </row>
    <row r="131" spans="1:11" x14ac:dyDescent="0.25">
      <c r="A131" s="5"/>
      <c r="B131" s="5"/>
      <c r="C131" s="5"/>
      <c r="D131" s="5"/>
      <c r="E131" s="5"/>
      <c r="F131" s="6"/>
      <c r="G131" s="6"/>
      <c r="H131" s="6"/>
      <c r="I131" s="6"/>
      <c r="J131" s="6"/>
      <c r="K131" s="6"/>
    </row>
    <row r="132" spans="1:11" x14ac:dyDescent="0.25">
      <c r="A132" s="5"/>
      <c r="B132" s="5"/>
      <c r="C132" s="5"/>
      <c r="D132" s="5"/>
      <c r="E132" s="5"/>
      <c r="F132" s="6"/>
      <c r="G132" s="6"/>
      <c r="H132" s="6"/>
      <c r="I132" s="6"/>
      <c r="J132" s="6"/>
      <c r="K132" s="6"/>
    </row>
    <row r="133" spans="1:11" x14ac:dyDescent="0.25">
      <c r="A133" s="5"/>
      <c r="B133" s="5"/>
      <c r="C133" s="5"/>
      <c r="D133" s="5"/>
      <c r="E133" s="5"/>
      <c r="F133" s="6"/>
      <c r="G133" s="6"/>
      <c r="H133" s="6"/>
      <c r="I133" s="6"/>
      <c r="J133" s="6"/>
      <c r="K133" s="6"/>
    </row>
    <row r="134" spans="1:11" x14ac:dyDescent="0.25">
      <c r="A134" s="5"/>
      <c r="B134" s="5"/>
      <c r="C134" s="5"/>
      <c r="D134" s="5"/>
      <c r="E134" s="5"/>
      <c r="F134" s="6"/>
      <c r="G134" s="6"/>
      <c r="H134" s="6"/>
      <c r="I134" s="6"/>
      <c r="J134" s="6"/>
      <c r="K134" s="6"/>
    </row>
    <row r="135" spans="1:11" x14ac:dyDescent="0.25">
      <c r="A135" s="5"/>
      <c r="B135" s="5"/>
      <c r="C135" s="5"/>
      <c r="D135" s="5"/>
      <c r="E135" s="5"/>
      <c r="F135" s="6"/>
      <c r="G135" s="6"/>
      <c r="H135" s="6"/>
      <c r="I135" s="6"/>
      <c r="J135" s="6"/>
      <c r="K135" s="6"/>
    </row>
    <row r="136" spans="1:11" x14ac:dyDescent="0.25">
      <c r="A136" s="5"/>
      <c r="B136" s="5"/>
      <c r="C136" s="5"/>
      <c r="D136" s="5"/>
      <c r="E136" s="5"/>
      <c r="F136" s="6"/>
      <c r="G136" s="6"/>
      <c r="H136" s="6"/>
      <c r="I136" s="6"/>
      <c r="J136" s="6"/>
      <c r="K136" s="6"/>
    </row>
    <row r="137" spans="1:11" x14ac:dyDescent="0.25">
      <c r="A137" s="5"/>
      <c r="B137" s="5"/>
      <c r="C137" s="5"/>
      <c r="D137" s="5"/>
      <c r="E137" s="5"/>
      <c r="F137" s="6"/>
      <c r="G137" s="6"/>
      <c r="H137" s="6"/>
      <c r="I137" s="6"/>
      <c r="J137" s="6"/>
      <c r="K137" s="6"/>
    </row>
    <row r="138" spans="1:11" x14ac:dyDescent="0.25">
      <c r="A138" s="5"/>
      <c r="B138" s="5"/>
      <c r="C138" s="5"/>
      <c r="D138" s="5"/>
      <c r="E138" s="5"/>
      <c r="F138" s="6"/>
      <c r="G138" s="6"/>
      <c r="H138" s="6"/>
      <c r="I138" s="6"/>
      <c r="J138" s="6"/>
      <c r="K138" s="6"/>
    </row>
    <row r="139" spans="1:11" x14ac:dyDescent="0.25">
      <c r="A139" s="5"/>
      <c r="B139" s="5"/>
      <c r="C139" s="5"/>
      <c r="D139" s="5"/>
      <c r="E139" s="5"/>
      <c r="F139" s="6"/>
      <c r="G139" s="6"/>
      <c r="H139" s="6"/>
      <c r="I139" s="6"/>
      <c r="J139" s="6"/>
      <c r="K139" s="6"/>
    </row>
    <row r="140" spans="1:11" x14ac:dyDescent="0.25">
      <c r="A140" s="5"/>
      <c r="B140" s="5"/>
      <c r="C140" s="5"/>
      <c r="D140" s="5"/>
      <c r="E140" s="5"/>
      <c r="F140" s="6"/>
      <c r="G140" s="6"/>
      <c r="H140" s="6"/>
      <c r="I140" s="6"/>
      <c r="J140" s="6"/>
      <c r="K140" s="6"/>
    </row>
    <row r="141" spans="1:11" x14ac:dyDescent="0.25">
      <c r="A141" s="5"/>
      <c r="B141" s="5"/>
      <c r="C141" s="5"/>
      <c r="D141" s="5"/>
      <c r="E141" s="5"/>
      <c r="F141" s="6"/>
      <c r="G141" s="6"/>
      <c r="H141" s="6"/>
      <c r="I141" s="6"/>
      <c r="J141" s="6"/>
      <c r="K141" s="6"/>
    </row>
    <row r="142" spans="1:11" x14ac:dyDescent="0.25">
      <c r="A142" s="5"/>
      <c r="B142" s="5"/>
      <c r="C142" s="5"/>
      <c r="D142" s="5"/>
      <c r="E142" s="5"/>
      <c r="F142" s="6"/>
      <c r="G142" s="6"/>
      <c r="H142" s="6"/>
      <c r="I142" s="6"/>
      <c r="J142" s="6"/>
      <c r="K142" s="6"/>
    </row>
    <row r="143" spans="1:11" x14ac:dyDescent="0.25">
      <c r="A143" s="5"/>
      <c r="B143" s="5"/>
      <c r="C143" s="5"/>
      <c r="D143" s="5"/>
      <c r="E143" s="5"/>
      <c r="F143" s="6"/>
      <c r="G143" s="6"/>
      <c r="H143" s="6"/>
      <c r="I143" s="6"/>
      <c r="J143" s="6"/>
      <c r="K143" s="6"/>
    </row>
    <row r="144" spans="1:11" x14ac:dyDescent="0.25">
      <c r="A144" s="5"/>
      <c r="B144" s="5"/>
      <c r="C144" s="5"/>
      <c r="D144" s="5"/>
      <c r="E144" s="5"/>
      <c r="F144" s="6"/>
      <c r="G144" s="6"/>
      <c r="H144" s="6"/>
      <c r="I144" s="6"/>
      <c r="J144" s="6"/>
      <c r="K144" s="6"/>
    </row>
    <row r="145" spans="1:11" x14ac:dyDescent="0.25">
      <c r="A145" s="5"/>
      <c r="B145" s="5"/>
      <c r="C145" s="5"/>
      <c r="D145" s="5"/>
      <c r="E145" s="5"/>
      <c r="F145" s="6"/>
      <c r="G145" s="6"/>
      <c r="H145" s="6"/>
      <c r="I145" s="6"/>
      <c r="J145" s="6"/>
      <c r="K145" s="6"/>
    </row>
    <row r="146" spans="1:11" x14ac:dyDescent="0.25">
      <c r="A146" s="5"/>
      <c r="B146" s="5"/>
      <c r="C146" s="5"/>
      <c r="D146" s="5"/>
      <c r="E146" s="5"/>
      <c r="F146" s="6"/>
      <c r="G146" s="6"/>
      <c r="H146" s="6"/>
      <c r="I146" s="6"/>
      <c r="J146" s="6"/>
      <c r="K146" s="6"/>
    </row>
    <row r="147" spans="1:11" x14ac:dyDescent="0.25">
      <c r="A147" s="5"/>
      <c r="B147" s="5"/>
      <c r="C147" s="5"/>
      <c r="D147" s="5"/>
      <c r="E147" s="5"/>
      <c r="F147" s="6"/>
      <c r="G147" s="6"/>
      <c r="H147" s="6"/>
      <c r="I147" s="6"/>
      <c r="J147" s="6"/>
      <c r="K147" s="6"/>
    </row>
    <row r="148" spans="1:11" x14ac:dyDescent="0.25">
      <c r="A148" s="5"/>
      <c r="B148" s="5"/>
      <c r="C148" s="5"/>
      <c r="D148" s="5"/>
      <c r="E148" s="5"/>
      <c r="F148" s="6"/>
      <c r="G148" s="6"/>
      <c r="H148" s="6"/>
      <c r="I148" s="6"/>
      <c r="J148" s="6"/>
      <c r="K148" s="6"/>
    </row>
    <row r="149" spans="1:11" x14ac:dyDescent="0.25">
      <c r="A149" s="5"/>
      <c r="B149" s="5"/>
      <c r="C149" s="5"/>
      <c r="D149" s="5"/>
      <c r="E149" s="5"/>
      <c r="F149" s="6"/>
      <c r="G149" s="6"/>
      <c r="H149" s="6"/>
      <c r="I149" s="6"/>
      <c r="J149" s="6"/>
      <c r="K149" s="6"/>
    </row>
    <row r="150" spans="1:11" x14ac:dyDescent="0.25">
      <c r="A150" s="5"/>
      <c r="B150" s="5"/>
      <c r="C150" s="5"/>
      <c r="D150" s="5"/>
      <c r="E150" s="5"/>
      <c r="F150" s="6"/>
      <c r="G150" s="6"/>
      <c r="H150" s="6"/>
      <c r="I150" s="6"/>
      <c r="J150" s="6"/>
      <c r="K150" s="6"/>
    </row>
    <row r="151" spans="1:11" x14ac:dyDescent="0.25">
      <c r="A151" s="5"/>
      <c r="B151" s="5"/>
      <c r="C151" s="5"/>
      <c r="D151" s="5"/>
      <c r="E151" s="5"/>
      <c r="F151" s="6"/>
      <c r="G151" s="6"/>
      <c r="H151" s="6"/>
      <c r="I151" s="6"/>
      <c r="J151" s="6"/>
      <c r="K151" s="6"/>
    </row>
    <row r="152" spans="1:11" x14ac:dyDescent="0.25">
      <c r="A152" s="5"/>
      <c r="B152" s="5"/>
      <c r="C152" s="5"/>
      <c r="D152" s="5"/>
      <c r="E152" s="5"/>
      <c r="F152" s="6"/>
      <c r="G152" s="6"/>
      <c r="H152" s="6"/>
      <c r="I152" s="6"/>
      <c r="J152" s="6"/>
      <c r="K152" s="6"/>
    </row>
    <row r="153" spans="1:11" x14ac:dyDescent="0.25">
      <c r="A153" s="5"/>
      <c r="B153" s="5"/>
      <c r="C153" s="5"/>
      <c r="D153" s="5"/>
      <c r="E153" s="5"/>
      <c r="F153" s="6"/>
      <c r="G153" s="6"/>
      <c r="H153" s="6"/>
      <c r="I153" s="6"/>
      <c r="J153" s="6"/>
      <c r="K153" s="6"/>
    </row>
    <row r="154" spans="1:11" x14ac:dyDescent="0.25">
      <c r="A154" s="5"/>
      <c r="B154" s="5"/>
      <c r="C154" s="5"/>
      <c r="D154" s="5"/>
      <c r="E154" s="5"/>
      <c r="F154" s="6"/>
      <c r="G154" s="6"/>
      <c r="H154" s="6"/>
      <c r="I154" s="6"/>
      <c r="J154" s="6"/>
      <c r="K154" s="6"/>
    </row>
  </sheetData>
  <mergeCells count="77">
    <mergeCell ref="D48:D50"/>
    <mergeCell ref="C48:C50"/>
    <mergeCell ref="B48:B50"/>
    <mergeCell ref="A48:A50"/>
    <mergeCell ref="D27:D29"/>
    <mergeCell ref="C27:C29"/>
    <mergeCell ref="B27:B29"/>
    <mergeCell ref="A27:A29"/>
    <mergeCell ref="A30:D32"/>
    <mergeCell ref="B34:B36"/>
    <mergeCell ref="D37:D39"/>
    <mergeCell ref="A34:A36"/>
    <mergeCell ref="A46:K46"/>
    <mergeCell ref="C34:C36"/>
    <mergeCell ref="D34:D36"/>
    <mergeCell ref="A40:A42"/>
    <mergeCell ref="B40:B42"/>
    <mergeCell ref="C40:C42"/>
    <mergeCell ref="D40:D42"/>
    <mergeCell ref="A37:A39"/>
    <mergeCell ref="B37:B39"/>
    <mergeCell ref="C37:C39"/>
    <mergeCell ref="A69:D71"/>
    <mergeCell ref="C13:C15"/>
    <mergeCell ref="D13:D15"/>
    <mergeCell ref="D20:D22"/>
    <mergeCell ref="B13:B16"/>
    <mergeCell ref="A13:A16"/>
    <mergeCell ref="B17:B19"/>
    <mergeCell ref="A17:A19"/>
    <mergeCell ref="C17:C19"/>
    <mergeCell ref="B20:B22"/>
    <mergeCell ref="C20:C22"/>
    <mergeCell ref="D17:D19"/>
    <mergeCell ref="A20:A22"/>
    <mergeCell ref="A26:K26"/>
    <mergeCell ref="D54:D56"/>
    <mergeCell ref="A43:D45"/>
    <mergeCell ref="J74:J76"/>
    <mergeCell ref="K74:K76"/>
    <mergeCell ref="A72:D76"/>
    <mergeCell ref="E74:E76"/>
    <mergeCell ref="F74:F76"/>
    <mergeCell ref="H74:H76"/>
    <mergeCell ref="I74:I76"/>
    <mergeCell ref="G74:G76"/>
    <mergeCell ref="A1:K1"/>
    <mergeCell ref="F7:K7"/>
    <mergeCell ref="F8:K8"/>
    <mergeCell ref="F9:F10"/>
    <mergeCell ref="G9:K9"/>
    <mergeCell ref="A12:K12"/>
    <mergeCell ref="A2:K2"/>
    <mergeCell ref="A3:K3"/>
    <mergeCell ref="C7:C10"/>
    <mergeCell ref="A60:D62"/>
    <mergeCell ref="A4:K4"/>
    <mergeCell ref="A5:K5"/>
    <mergeCell ref="A6:K6"/>
    <mergeCell ref="A7:A10"/>
    <mergeCell ref="B7:B10"/>
    <mergeCell ref="D7:D10"/>
    <mergeCell ref="E7:E10"/>
    <mergeCell ref="B54:B56"/>
    <mergeCell ref="C54:C56"/>
    <mergeCell ref="A23:D25"/>
    <mergeCell ref="A33:K33"/>
    <mergeCell ref="A51:A53"/>
    <mergeCell ref="B51:B53"/>
    <mergeCell ref="C51:C53"/>
    <mergeCell ref="D51:D53"/>
    <mergeCell ref="A68:D68"/>
    <mergeCell ref="A63:D63"/>
    <mergeCell ref="A64:D66"/>
    <mergeCell ref="A57:D59"/>
    <mergeCell ref="A67:D67"/>
    <mergeCell ref="A54:A56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14.10.2016</vt:lpstr>
      <vt:lpstr>'14.10.2016'!Область_печати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2016-10-31T05:46:28Z</dcterms:modified>
</cp:coreProperties>
</file>