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5\обмен\Павлюченко Т.В\БЮДЖЕТ НА 2024-2026\Проект Решения Думы\ПОПРАВКИ К ПРОЕКТУ\"/>
    </mc:Choice>
  </mc:AlternateContent>
  <bookViews>
    <workbookView xWindow="0" yWindow="0" windowWidth="28800" windowHeight="12435" activeTab="1"/>
  </bookViews>
  <sheets>
    <sheet name="в рублях" sheetId="2" r:id="rId1"/>
    <sheet name="Приложение № 7" sheetId="4" r:id="rId2"/>
    <sheet name="Приложение №9 (3)" sheetId="5" state="hidden" r:id="rId3"/>
  </sheets>
  <definedNames>
    <definedName name="_xlnm.Print_Titles" localSheetId="0">'в рублях'!$10:$10</definedName>
    <definedName name="_xlnm.Print_Titles" localSheetId="1">'Приложение № 7'!$10:$10</definedName>
    <definedName name="_xlnm.Print_Titles" localSheetId="2">'Приложение №9 (3)'!$10:$10</definedName>
  </definedNames>
  <calcPr calcId="152511"/>
</workbook>
</file>

<file path=xl/calcChain.xml><?xml version="1.0" encoding="utf-8"?>
<calcChain xmlns="http://schemas.openxmlformats.org/spreadsheetml/2006/main">
  <c r="G22" i="2" l="1"/>
  <c r="G55" i="2" l="1"/>
  <c r="G57" i="2"/>
  <c r="G59" i="2"/>
  <c r="G47" i="2"/>
  <c r="H59" i="2" l="1"/>
  <c r="H57" i="2"/>
  <c r="H55" i="2"/>
  <c r="H50" i="2" l="1"/>
  <c r="I20" i="2" l="1"/>
  <c r="J20" i="2"/>
  <c r="K20" i="2"/>
  <c r="H23" i="4"/>
  <c r="G23" i="4"/>
  <c r="G20" i="2"/>
  <c r="J24" i="4"/>
  <c r="H20" i="2"/>
  <c r="G56" i="2"/>
  <c r="H58" i="4" l="1"/>
  <c r="H59" i="4"/>
  <c r="J59" i="4"/>
  <c r="K59" i="4"/>
  <c r="J58" i="4"/>
  <c r="K58" i="4"/>
  <c r="I58" i="4"/>
  <c r="I59" i="4"/>
  <c r="H56" i="2"/>
  <c r="J56" i="2"/>
  <c r="K56" i="2"/>
  <c r="I56" i="2"/>
  <c r="I64" i="2"/>
  <c r="I61" i="2"/>
  <c r="G37" i="2"/>
  <c r="G48" i="2"/>
  <c r="J11" i="2" l="1"/>
  <c r="J11" i="4" s="1"/>
  <c r="K11" i="2"/>
  <c r="K11" i="5" s="1"/>
  <c r="J20" i="5"/>
  <c r="K20" i="5"/>
  <c r="J25" i="2"/>
  <c r="J25" i="4" s="1"/>
  <c r="K25" i="2"/>
  <c r="K25" i="4" s="1"/>
  <c r="J32" i="2"/>
  <c r="J31" i="5" s="1"/>
  <c r="K32" i="2"/>
  <c r="K31" i="5" s="1"/>
  <c r="L32" i="2"/>
  <c r="I37" i="2"/>
  <c r="I37" i="4" s="1"/>
  <c r="J37" i="2"/>
  <c r="J36" i="5" s="1"/>
  <c r="K37" i="2"/>
  <c r="K36" i="5" s="1"/>
  <c r="J39" i="2"/>
  <c r="J38" i="5" s="1"/>
  <c r="K39" i="2"/>
  <c r="K38" i="5" s="1"/>
  <c r="J45" i="2"/>
  <c r="J45" i="4" s="1"/>
  <c r="K45" i="2"/>
  <c r="K45" i="4" s="1"/>
  <c r="I48" i="2"/>
  <c r="I48" i="4" s="1"/>
  <c r="J48" i="2"/>
  <c r="J48" i="4" s="1"/>
  <c r="K48" i="2"/>
  <c r="K47" i="5" s="1"/>
  <c r="I50" i="2"/>
  <c r="I50" i="4" s="1"/>
  <c r="J50" i="2"/>
  <c r="J50" i="4" s="1"/>
  <c r="K50" i="2"/>
  <c r="K49" i="5" s="1"/>
  <c r="J55" i="5"/>
  <c r="K56" i="4"/>
  <c r="I58" i="5"/>
  <c r="J61" i="2"/>
  <c r="J61" i="4" s="1"/>
  <c r="K61" i="2"/>
  <c r="K58" i="5" s="1"/>
  <c r="I61" i="5"/>
  <c r="J64" i="2"/>
  <c r="J61" i="5" s="1"/>
  <c r="K64" i="2"/>
  <c r="K64" i="4" s="1"/>
  <c r="I18" i="5"/>
  <c r="K63" i="5"/>
  <c r="J63" i="5"/>
  <c r="I63" i="5"/>
  <c r="H63" i="5"/>
  <c r="G63" i="5"/>
  <c r="K62" i="5"/>
  <c r="J62" i="5"/>
  <c r="I62" i="5"/>
  <c r="H62" i="5"/>
  <c r="G62" i="5"/>
  <c r="K60" i="5"/>
  <c r="J60" i="5"/>
  <c r="I60" i="5"/>
  <c r="H60" i="5"/>
  <c r="G60" i="5"/>
  <c r="K59" i="5"/>
  <c r="J59" i="5"/>
  <c r="I59" i="5"/>
  <c r="H59" i="5"/>
  <c r="G59" i="5"/>
  <c r="K57" i="5"/>
  <c r="J57" i="5"/>
  <c r="I57" i="5"/>
  <c r="H57" i="5"/>
  <c r="G57" i="5"/>
  <c r="K56" i="5"/>
  <c r="J56" i="5"/>
  <c r="I56" i="5"/>
  <c r="H56" i="5"/>
  <c r="G56" i="5"/>
  <c r="K54" i="5"/>
  <c r="J54" i="5"/>
  <c r="I54" i="5"/>
  <c r="H54" i="5"/>
  <c r="G54" i="5"/>
  <c r="K53" i="5"/>
  <c r="J53" i="5"/>
  <c r="I53" i="5"/>
  <c r="H53" i="5"/>
  <c r="G53" i="5"/>
  <c r="K52" i="5"/>
  <c r="J52" i="5"/>
  <c r="I52" i="5"/>
  <c r="H52" i="5"/>
  <c r="G52" i="5"/>
  <c r="K51" i="5"/>
  <c r="J51" i="5"/>
  <c r="I51" i="5"/>
  <c r="H51" i="5"/>
  <c r="G51" i="5"/>
  <c r="K50" i="5"/>
  <c r="J50" i="5"/>
  <c r="I50" i="5"/>
  <c r="H50" i="5"/>
  <c r="G50" i="5"/>
  <c r="K48" i="5"/>
  <c r="J48" i="5"/>
  <c r="I48" i="5"/>
  <c r="H48" i="5"/>
  <c r="G48" i="5"/>
  <c r="G47" i="5"/>
  <c r="K46" i="5"/>
  <c r="J46" i="5"/>
  <c r="I46" i="5"/>
  <c r="H46" i="5"/>
  <c r="G46" i="5"/>
  <c r="K45" i="5"/>
  <c r="J45" i="5"/>
  <c r="I45" i="5"/>
  <c r="H45" i="5"/>
  <c r="G45" i="5"/>
  <c r="K43" i="5"/>
  <c r="J43" i="5"/>
  <c r="I43" i="5"/>
  <c r="H43" i="5"/>
  <c r="G43" i="5"/>
  <c r="K42" i="5"/>
  <c r="J42" i="5"/>
  <c r="I42" i="5"/>
  <c r="H42" i="5"/>
  <c r="G42" i="5"/>
  <c r="K41" i="5"/>
  <c r="J41" i="5"/>
  <c r="I41" i="5"/>
  <c r="H41" i="5"/>
  <c r="G41" i="5"/>
  <c r="K40" i="5"/>
  <c r="J40" i="5"/>
  <c r="I40" i="5"/>
  <c r="H40" i="5"/>
  <c r="G40" i="5"/>
  <c r="K39" i="5"/>
  <c r="J39" i="5"/>
  <c r="I39" i="5"/>
  <c r="H39" i="5"/>
  <c r="G39" i="5"/>
  <c r="K37" i="5"/>
  <c r="J37" i="5"/>
  <c r="I37" i="5"/>
  <c r="H37" i="5"/>
  <c r="G37" i="5"/>
  <c r="G36" i="5"/>
  <c r="K35" i="5"/>
  <c r="J35" i="5"/>
  <c r="I35" i="5"/>
  <c r="H35" i="5"/>
  <c r="G35" i="5"/>
  <c r="K34" i="5"/>
  <c r="J34" i="5"/>
  <c r="I34" i="5"/>
  <c r="H34" i="5"/>
  <c r="G34" i="5"/>
  <c r="K33" i="5"/>
  <c r="J33" i="5"/>
  <c r="I33" i="5"/>
  <c r="H33" i="5"/>
  <c r="G33" i="5"/>
  <c r="K32" i="5"/>
  <c r="J32" i="5"/>
  <c r="I32" i="5"/>
  <c r="H32" i="5"/>
  <c r="G32" i="5"/>
  <c r="K30" i="5"/>
  <c r="J30" i="5"/>
  <c r="I30" i="5"/>
  <c r="H30" i="5"/>
  <c r="G30" i="5"/>
  <c r="K29" i="5"/>
  <c r="J29" i="5"/>
  <c r="I29" i="5"/>
  <c r="H29" i="5"/>
  <c r="G29" i="5"/>
  <c r="K28" i="5"/>
  <c r="J28" i="5"/>
  <c r="I28" i="5"/>
  <c r="H28" i="5"/>
  <c r="G28" i="5"/>
  <c r="K27" i="5"/>
  <c r="J27" i="5"/>
  <c r="I27" i="5"/>
  <c r="H27" i="5"/>
  <c r="G27" i="5"/>
  <c r="K26" i="5"/>
  <c r="J26" i="5"/>
  <c r="I26" i="5"/>
  <c r="H26" i="5"/>
  <c r="G26" i="5"/>
  <c r="K25" i="5"/>
  <c r="J25" i="5"/>
  <c r="I25" i="5"/>
  <c r="H25" i="5"/>
  <c r="G25" i="5"/>
  <c r="K23" i="5"/>
  <c r="J23" i="5"/>
  <c r="I23" i="5"/>
  <c r="H23" i="5"/>
  <c r="G23" i="5"/>
  <c r="K22" i="5"/>
  <c r="J22" i="5"/>
  <c r="I22" i="5"/>
  <c r="H22" i="5"/>
  <c r="G22" i="5"/>
  <c r="K21" i="5"/>
  <c r="J21" i="5"/>
  <c r="I21" i="5"/>
  <c r="H21" i="5"/>
  <c r="G21" i="5"/>
  <c r="K19" i="5"/>
  <c r="J19" i="5"/>
  <c r="I19" i="5"/>
  <c r="H19" i="5"/>
  <c r="G19" i="5"/>
  <c r="K18" i="5"/>
  <c r="J18" i="5"/>
  <c r="H18" i="5"/>
  <c r="G18" i="5"/>
  <c r="K17" i="5"/>
  <c r="J17" i="5"/>
  <c r="I17" i="5"/>
  <c r="H17" i="5"/>
  <c r="G17" i="5"/>
  <c r="K16" i="5"/>
  <c r="J16" i="5"/>
  <c r="I16" i="5"/>
  <c r="H16" i="5"/>
  <c r="G16" i="5"/>
  <c r="K15" i="5"/>
  <c r="J15" i="5"/>
  <c r="I15" i="5"/>
  <c r="H15" i="5"/>
  <c r="G15" i="5"/>
  <c r="K14" i="5"/>
  <c r="J14" i="5"/>
  <c r="I14" i="5"/>
  <c r="H14" i="5"/>
  <c r="G14" i="5"/>
  <c r="K13" i="5"/>
  <c r="J13" i="5"/>
  <c r="I13" i="5"/>
  <c r="H13" i="5"/>
  <c r="G13" i="5"/>
  <c r="K12" i="5"/>
  <c r="J12" i="5"/>
  <c r="I12" i="5"/>
  <c r="H12" i="5"/>
  <c r="G12" i="5"/>
  <c r="G12" i="4"/>
  <c r="H12" i="4"/>
  <c r="I12" i="4"/>
  <c r="J12" i="4"/>
  <c r="K12" i="4"/>
  <c r="G13" i="4"/>
  <c r="H13" i="4"/>
  <c r="I13" i="4"/>
  <c r="J13" i="4"/>
  <c r="K13" i="4"/>
  <c r="G14" i="4"/>
  <c r="H14" i="4"/>
  <c r="I14" i="4"/>
  <c r="J14" i="4"/>
  <c r="K14" i="4"/>
  <c r="G15" i="4"/>
  <c r="H15" i="4"/>
  <c r="I15" i="4"/>
  <c r="J15" i="4"/>
  <c r="K15" i="4"/>
  <c r="G16" i="4"/>
  <c r="H16" i="4"/>
  <c r="I16" i="4"/>
  <c r="J16" i="4"/>
  <c r="K16" i="4"/>
  <c r="G17" i="4"/>
  <c r="H17" i="4"/>
  <c r="I17" i="4"/>
  <c r="J17" i="4"/>
  <c r="K17" i="4"/>
  <c r="G18" i="4"/>
  <c r="H18" i="4"/>
  <c r="I18" i="4"/>
  <c r="J18" i="4"/>
  <c r="K18" i="4"/>
  <c r="G19" i="4"/>
  <c r="H19" i="4"/>
  <c r="I19" i="4"/>
  <c r="J19" i="4"/>
  <c r="K19" i="4"/>
  <c r="G21" i="4"/>
  <c r="H21" i="4"/>
  <c r="I21" i="4"/>
  <c r="J21" i="4"/>
  <c r="K21" i="4"/>
  <c r="G22" i="4"/>
  <c r="H22" i="4"/>
  <c r="I22" i="4"/>
  <c r="J22" i="4"/>
  <c r="K22" i="4"/>
  <c r="G24" i="4"/>
  <c r="H24" i="4"/>
  <c r="I24" i="4"/>
  <c r="K24" i="4"/>
  <c r="G26" i="4"/>
  <c r="H26" i="4"/>
  <c r="I26" i="4"/>
  <c r="J26" i="4"/>
  <c r="K26" i="4"/>
  <c r="G27" i="4"/>
  <c r="H27" i="4"/>
  <c r="I27" i="4"/>
  <c r="J27" i="4"/>
  <c r="K27" i="4"/>
  <c r="G28" i="4"/>
  <c r="H28" i="4"/>
  <c r="I28" i="4"/>
  <c r="J28" i="4"/>
  <c r="K28" i="4"/>
  <c r="G29" i="4"/>
  <c r="H29" i="4"/>
  <c r="I29" i="4"/>
  <c r="J29" i="4"/>
  <c r="K29" i="4"/>
  <c r="G30" i="4"/>
  <c r="H30" i="4"/>
  <c r="I30" i="4"/>
  <c r="J30" i="4"/>
  <c r="K30" i="4"/>
  <c r="G31" i="4"/>
  <c r="H31" i="4"/>
  <c r="I31" i="4"/>
  <c r="J31" i="4"/>
  <c r="K31" i="4"/>
  <c r="G33" i="4"/>
  <c r="H33" i="4"/>
  <c r="I33" i="4"/>
  <c r="J33" i="4"/>
  <c r="K33" i="4"/>
  <c r="G34" i="4"/>
  <c r="H34" i="4"/>
  <c r="I34" i="4"/>
  <c r="J34" i="4"/>
  <c r="K34" i="4"/>
  <c r="G35" i="4"/>
  <c r="H35" i="4"/>
  <c r="I35" i="4"/>
  <c r="J35" i="4"/>
  <c r="K35" i="4"/>
  <c r="G36" i="4"/>
  <c r="H36" i="4"/>
  <c r="I36" i="4"/>
  <c r="J36" i="4"/>
  <c r="K36" i="4"/>
  <c r="G37" i="4"/>
  <c r="G38" i="4"/>
  <c r="H38" i="4"/>
  <c r="I38" i="4"/>
  <c r="J38" i="4"/>
  <c r="K38" i="4"/>
  <c r="G40" i="4"/>
  <c r="H40" i="4"/>
  <c r="I40" i="4"/>
  <c r="J40" i="4"/>
  <c r="K40" i="4"/>
  <c r="G41" i="4"/>
  <c r="H41" i="4"/>
  <c r="I41" i="4"/>
  <c r="J41" i="4"/>
  <c r="K41" i="4"/>
  <c r="G42" i="4"/>
  <c r="H42" i="4"/>
  <c r="I42" i="4"/>
  <c r="J42" i="4"/>
  <c r="K42" i="4"/>
  <c r="G43" i="4"/>
  <c r="H43" i="4"/>
  <c r="I43" i="4"/>
  <c r="J43" i="4"/>
  <c r="K43" i="4"/>
  <c r="G44" i="4"/>
  <c r="H44" i="4"/>
  <c r="I44" i="4"/>
  <c r="J44" i="4"/>
  <c r="K44" i="4"/>
  <c r="G46" i="4"/>
  <c r="H46" i="4"/>
  <c r="I46" i="4"/>
  <c r="J46" i="4"/>
  <c r="K46" i="4"/>
  <c r="G47" i="4"/>
  <c r="H47" i="4"/>
  <c r="I47" i="4"/>
  <c r="J47" i="4"/>
  <c r="K47" i="4"/>
  <c r="G48" i="4"/>
  <c r="G49" i="4"/>
  <c r="H49" i="4"/>
  <c r="I49" i="4"/>
  <c r="J49" i="4"/>
  <c r="K49" i="4"/>
  <c r="G51" i="4"/>
  <c r="H51" i="4"/>
  <c r="I51" i="4"/>
  <c r="J51" i="4"/>
  <c r="K51" i="4"/>
  <c r="G52" i="4"/>
  <c r="H52" i="4"/>
  <c r="I52" i="4"/>
  <c r="J52" i="4"/>
  <c r="K52" i="4"/>
  <c r="G53" i="4"/>
  <c r="H53" i="4"/>
  <c r="I53" i="4"/>
  <c r="J53" i="4"/>
  <c r="K53" i="4"/>
  <c r="G54" i="4"/>
  <c r="H54" i="4"/>
  <c r="I54" i="4"/>
  <c r="J54" i="4"/>
  <c r="K54" i="4"/>
  <c r="G55" i="4"/>
  <c r="H55" i="4"/>
  <c r="I55" i="4"/>
  <c r="J55" i="4"/>
  <c r="K55" i="4"/>
  <c r="G57" i="4"/>
  <c r="H57" i="4"/>
  <c r="I57" i="4"/>
  <c r="J57" i="4"/>
  <c r="K57" i="4"/>
  <c r="G60" i="4"/>
  <c r="H60" i="4"/>
  <c r="I60" i="4"/>
  <c r="J60" i="4"/>
  <c r="K60" i="4"/>
  <c r="I61" i="4"/>
  <c r="G62" i="4"/>
  <c r="H62" i="4"/>
  <c r="I62" i="4"/>
  <c r="J62" i="4"/>
  <c r="K62" i="4"/>
  <c r="G63" i="4"/>
  <c r="H63" i="4"/>
  <c r="I63" i="4"/>
  <c r="J63" i="4"/>
  <c r="K63" i="4"/>
  <c r="I64" i="4"/>
  <c r="G65" i="4"/>
  <c r="H65" i="4"/>
  <c r="I65" i="4"/>
  <c r="J65" i="4"/>
  <c r="K65" i="4"/>
  <c r="G66" i="4"/>
  <c r="H66" i="4"/>
  <c r="I66" i="4"/>
  <c r="J66" i="4"/>
  <c r="K66" i="4"/>
  <c r="I56" i="4"/>
  <c r="I45" i="2"/>
  <c r="I44" i="5" s="1"/>
  <c r="I39" i="2"/>
  <c r="I38" i="5" s="1"/>
  <c r="I32" i="2"/>
  <c r="I32" i="4" s="1"/>
  <c r="I25" i="2"/>
  <c r="I24" i="5" s="1"/>
  <c r="I20" i="4"/>
  <c r="I11" i="2"/>
  <c r="I11" i="5" s="1"/>
  <c r="J24" i="5" l="1"/>
  <c r="J11" i="5"/>
  <c r="I47" i="5"/>
  <c r="K37" i="4"/>
  <c r="J49" i="5"/>
  <c r="J39" i="4"/>
  <c r="K61" i="5"/>
  <c r="J58" i="5"/>
  <c r="K48" i="4"/>
  <c r="J44" i="5"/>
  <c r="I36" i="5"/>
  <c r="K20" i="4"/>
  <c r="J20" i="4"/>
  <c r="J56" i="4"/>
  <c r="K44" i="5"/>
  <c r="J37" i="4"/>
  <c r="J32" i="4"/>
  <c r="K24" i="5"/>
  <c r="J67" i="2"/>
  <c r="J64" i="5" s="1"/>
  <c r="K67" i="2"/>
  <c r="K64" i="5" s="1"/>
  <c r="I55" i="5"/>
  <c r="I49" i="5"/>
  <c r="I20" i="5"/>
  <c r="I67" i="2"/>
  <c r="K11" i="4"/>
  <c r="K32" i="4"/>
  <c r="K39" i="4"/>
  <c r="J47" i="5"/>
  <c r="K50" i="4"/>
  <c r="K55" i="5"/>
  <c r="K61" i="4"/>
  <c r="J64" i="4"/>
  <c r="I45" i="4"/>
  <c r="I39" i="4"/>
  <c r="I31" i="5"/>
  <c r="I25" i="4"/>
  <c r="I11" i="4"/>
  <c r="J67" i="4" l="1"/>
  <c r="K67" i="4"/>
  <c r="I67" i="4"/>
  <c r="I64" i="5"/>
  <c r="H11" i="2"/>
  <c r="H25" i="2"/>
  <c r="H32" i="2"/>
  <c r="H37" i="2"/>
  <c r="H39" i="2"/>
  <c r="H45" i="2"/>
  <c r="H48" i="2"/>
  <c r="H61" i="2"/>
  <c r="H64" i="2"/>
  <c r="H67" i="2" l="1"/>
  <c r="H61" i="5"/>
  <c r="H64" i="4"/>
  <c r="H61" i="4"/>
  <c r="H58" i="5"/>
  <c r="H56" i="4"/>
  <c r="H55" i="5"/>
  <c r="H49" i="5"/>
  <c r="H50" i="4"/>
  <c r="H47" i="5"/>
  <c r="H48" i="4"/>
  <c r="H45" i="4"/>
  <c r="H44" i="5"/>
  <c r="H38" i="5"/>
  <c r="H39" i="4"/>
  <c r="H36" i="5"/>
  <c r="H37" i="4"/>
  <c r="H31" i="5"/>
  <c r="H32" i="4"/>
  <c r="H25" i="4"/>
  <c r="H24" i="5"/>
  <c r="H20" i="5"/>
  <c r="H20" i="4"/>
  <c r="H11" i="4"/>
  <c r="H11" i="5"/>
  <c r="G11" i="2"/>
  <c r="G25" i="2"/>
  <c r="G32" i="2"/>
  <c r="G39" i="2"/>
  <c r="G45" i="2"/>
  <c r="G50" i="2"/>
  <c r="G61" i="2"/>
  <c r="G64" i="2"/>
  <c r="G61" i="5" l="1"/>
  <c r="G64" i="4"/>
  <c r="G61" i="4"/>
  <c r="G58" i="5"/>
  <c r="G56" i="4"/>
  <c r="G55" i="5"/>
  <c r="G50" i="4"/>
  <c r="G49" i="5"/>
  <c r="G45" i="4"/>
  <c r="G44" i="5"/>
  <c r="G39" i="4"/>
  <c r="G38" i="5"/>
  <c r="G32" i="4"/>
  <c r="G31" i="5"/>
  <c r="G25" i="4"/>
  <c r="G24" i="5"/>
  <c r="G20" i="5"/>
  <c r="G20" i="4"/>
  <c r="H64" i="5"/>
  <c r="H67" i="4"/>
  <c r="G11" i="5"/>
  <c r="G11" i="4"/>
  <c r="G67" i="2"/>
  <c r="G64" i="5" l="1"/>
  <c r="G67" i="4"/>
</calcChain>
</file>

<file path=xl/sharedStrings.xml><?xml version="1.0" encoding="utf-8"?>
<sst xmlns="http://schemas.openxmlformats.org/spreadsheetml/2006/main" count="246" uniqueCount="80">
  <si>
    <t>ВСЕГО РАСХОДОВ</t>
  </si>
  <si>
    <t>000000000000000000000000000000000000000000000000000000000000000000000000000000000000000000000000000000000000000000000000000000000000000</t>
  </si>
  <si>
    <t>Обслуживание государственного внутреннего и муниципального долга</t>
  </si>
  <si>
    <t/>
  </si>
  <si>
    <t>Обслуживание государственного и муниципального долга</t>
  </si>
  <si>
    <t>Другие вопросы в области средств массовой информации</t>
  </si>
  <si>
    <t>Периодическая печать и издательства</t>
  </si>
  <si>
    <t>СРЕДСТВА МАССОВОЙ ИНФОРМАЦИИ</t>
  </si>
  <si>
    <t>Другие вопросы в области физической культуры и спорта</t>
  </si>
  <si>
    <t xml:space="preserve">Физическая культура 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</si>
  <si>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</si>
  <si>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</si>
  <si>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</si>
  <si>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</si>
  <si>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</si>
  <si>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</si>
  <si>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</si>
  <si>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</si>
  <si>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</si>
  <si>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</si>
  <si>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</si>
  <si>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</si>
  <si>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</si>
  <si>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</si>
  <si>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</si>
  <si>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</si>
  <si>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</si>
  <si>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</si>
  <si>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</si>
  <si>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</si>
  <si>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</si>
  <si>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</si>
  <si>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</si>
  <si>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</si>
  <si>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</si>
  <si>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</si>
  <si>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</si>
  <si>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</si>
  <si>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</si>
  <si>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</si>
  <si>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</si>
  <si>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</si>
  <si>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</si>
  <si>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</si>
  <si>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</si>
  <si>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</si>
  <si>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</si>
  <si>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</si>
  <si>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</si>
  <si>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</si>
  <si>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</si>
  <si>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</si>
  <si>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</si>
  <si>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</si>
  <si>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 
на 2020 год</t>
  </si>
  <si>
    <t>Сумма
 на 2019 год</t>
  </si>
  <si>
    <t>Наименование</t>
  </si>
  <si>
    <t>Рз Пр</t>
  </si>
  <si>
    <t>Рз(код)</t>
  </si>
  <si>
    <t>Сумма
 на 2018 год</t>
  </si>
  <si>
    <t>Пр</t>
  </si>
  <si>
    <t>Рз</t>
  </si>
  <si>
    <t>к  пояснительной записке</t>
  </si>
  <si>
    <t>(рублей)</t>
  </si>
  <si>
    <t xml:space="preserve">Исполнено за
2016 год
</t>
  </si>
  <si>
    <t xml:space="preserve">Ожидаемое 
исполнение
за 2017 год
</t>
  </si>
  <si>
    <t>Сведения о расходах бюджета  города Ханты-Мансийска  по разделам и подразделам классификации расходов бюджетов на 2018 год и на плановый период 2019 и 2020 годов в сравнении с ожидаемым исполнением за 2017 год и отчетом за 2016 год</t>
  </si>
  <si>
    <t>Приложение  9</t>
  </si>
  <si>
    <t>(тыс. рублей)</t>
  </si>
  <si>
    <t>Обеспечение проведения выборов и референдумов</t>
  </si>
  <si>
    <t>Массовый спорт</t>
  </si>
  <si>
    <t>Спорт высших достижений</t>
  </si>
  <si>
    <t>Защита населения и территории от чрезвычайных ситуаций природного и техногенного характера, пожарная безопасность</t>
  </si>
  <si>
    <t>Сумма
 на 2024 год</t>
  </si>
  <si>
    <t xml:space="preserve">Исполнено за
2022 год
</t>
  </si>
  <si>
    <t xml:space="preserve">Ожидаемое 
исполнение
за 2023 год
</t>
  </si>
  <si>
    <t>Сумма
 на 2025 год</t>
  </si>
  <si>
    <t>Сумма 
на 2026 год</t>
  </si>
  <si>
    <t>Сведения о расходах бюджета  города Ханты-Мансийска  по разделам и подразделам классификации расходов бюджетов на 2024 год и на плановый период 2025 и 2026 годов в сравнении с ожидаемым исполнением за 2023 год и отчетом за 2022 год</t>
  </si>
  <si>
    <t>Приложение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</si>
</sst>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[Red]\-#,##0.0"/>
    <numFmt numFmtId="165" formatCode="#,##0.00;[Red]\-#,##0.00"/>
    <numFmt numFmtId="166" formatCode="00"/>
    <numFmt numFmtId="167" formatCode="0000"/>
    <numFmt numFmtId="168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vertical="top" wrapText="1"/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165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vertical="center"/>
      <protection hidden="1"/>
    </xf>
    <xf numFmtId="0" fontId="4" fillId="0" borderId="3" xfId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164" fontId="4" fillId="0" borderId="4" xfId="1" applyNumberFormat="1" applyFont="1" applyFill="1" applyBorder="1" applyAlignment="1" applyProtection="1">
      <alignment horizontal="right" vertical="center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protection hidden="1"/>
    </xf>
    <xf numFmtId="0" fontId="4" fillId="0" borderId="6" xfId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0" fontId="1" fillId="0" borderId="8" xfId="1" applyBorder="1" applyProtection="1">
      <protection hidden="1"/>
    </xf>
    <xf numFmtId="165" fontId="4" fillId="0" borderId="9" xfId="1" applyNumberFormat="1" applyFont="1" applyFill="1" applyBorder="1" applyAlignment="1" applyProtection="1">
      <alignment horizontal="center" vertical="center"/>
      <protection hidden="1"/>
    </xf>
    <xf numFmtId="165" fontId="4" fillId="0" borderId="10" xfId="1" applyNumberFormat="1" applyFont="1" applyFill="1" applyBorder="1" applyAlignment="1" applyProtection="1">
      <alignment horizontal="center" vertical="center"/>
      <protection hidden="1"/>
    </xf>
    <xf numFmtId="166" fontId="4" fillId="0" borderId="11" xfId="1" applyNumberFormat="1" applyFont="1" applyFill="1" applyBorder="1" applyAlignment="1" applyProtection="1">
      <alignment horizontal="center" vertical="center"/>
      <protection hidden="1"/>
    </xf>
    <xf numFmtId="166" fontId="4" fillId="0" borderId="10" xfId="1" applyNumberFormat="1" applyFont="1" applyFill="1" applyBorder="1" applyAlignment="1" applyProtection="1">
      <alignment horizontal="center" vertical="center"/>
      <protection hidden="1"/>
    </xf>
    <xf numFmtId="0" fontId="4" fillId="0" borderId="11" xfId="1" applyNumberFormat="1" applyFont="1" applyFill="1" applyBorder="1" applyAlignment="1" applyProtection="1">
      <alignment horizontal="left" vertical="center" wrapText="1"/>
      <protection hidden="1"/>
    </xf>
    <xf numFmtId="167" fontId="4" fillId="0" borderId="12" xfId="1" applyNumberFormat="1" applyFont="1" applyFill="1" applyBorder="1" applyAlignment="1" applyProtection="1">
      <alignment wrapText="1"/>
      <protection hidden="1"/>
    </xf>
    <xf numFmtId="167" fontId="5" fillId="0" borderId="13" xfId="1" applyNumberFormat="1" applyFont="1" applyFill="1" applyBorder="1" applyAlignment="1" applyProtection="1">
      <alignment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14" xfId="1" applyNumberFormat="1" applyFont="1" applyFill="1" applyBorder="1" applyAlignment="1" applyProtection="1">
      <alignment horizontal="center" vertical="center"/>
      <protection hidden="1"/>
    </xf>
    <xf numFmtId="165" fontId="4" fillId="0" borderId="15" xfId="1" applyNumberFormat="1" applyFont="1" applyFill="1" applyBorder="1" applyAlignment="1" applyProtection="1">
      <alignment horizontal="center" vertical="center"/>
      <protection hidden="1"/>
    </xf>
    <xf numFmtId="166" fontId="4" fillId="0" borderId="16" xfId="1" applyNumberFormat="1" applyFont="1" applyFill="1" applyBorder="1" applyAlignment="1" applyProtection="1">
      <alignment horizontal="center" vertical="center"/>
      <protection hidden="1"/>
    </xf>
    <xf numFmtId="166" fontId="4" fillId="0" borderId="15" xfId="1" applyNumberFormat="1" applyFont="1" applyFill="1" applyBorder="1" applyAlignment="1" applyProtection="1">
      <alignment horizontal="center" vertical="center"/>
      <protection hidden="1"/>
    </xf>
    <xf numFmtId="0" fontId="4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17" xfId="1" applyNumberFormat="1" applyFont="1" applyFill="1" applyBorder="1" applyAlignment="1" applyProtection="1">
      <alignment horizontal="center" vertical="center"/>
      <protection hidden="1"/>
    </xf>
    <xf numFmtId="166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18" xfId="1" applyNumberFormat="1" applyFont="1" applyFill="1" applyBorder="1" applyAlignment="1" applyProtection="1">
      <alignment horizontal="center" vertical="center"/>
      <protection hidden="1"/>
    </xf>
    <xf numFmtId="165" fontId="4" fillId="0" borderId="4" xfId="1" applyNumberFormat="1" applyFont="1" applyFill="1" applyBorder="1" applyAlignment="1" applyProtection="1">
      <alignment horizontal="center" vertical="center"/>
      <protection hidden="1"/>
    </xf>
    <xf numFmtId="166" fontId="4" fillId="0" borderId="8" xfId="1" applyNumberFormat="1" applyFont="1" applyFill="1" applyBorder="1" applyAlignment="1" applyProtection="1">
      <alignment horizontal="center" vertical="center"/>
      <protection hidden="1"/>
    </xf>
    <xf numFmtId="166" fontId="4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6" fillId="0" borderId="0" xfId="1" applyFont="1" applyFill="1" applyProtection="1">
      <protection hidden="1"/>
    </xf>
    <xf numFmtId="0" fontId="4" fillId="0" borderId="0" xfId="1" applyFont="1" applyFill="1" applyProtection="1">
      <protection hidden="1"/>
    </xf>
    <xf numFmtId="0" fontId="4" fillId="0" borderId="21" xfId="1" applyFont="1" applyFill="1" applyBorder="1" applyProtection="1">
      <protection hidden="1"/>
    </xf>
    <xf numFmtId="0" fontId="4" fillId="0" borderId="0" xfId="1" applyNumberFormat="1" applyFont="1" applyFill="1" applyAlignment="1" applyProtection="1">
      <alignment horizontal="right" vertical="top" wrapText="1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3" fillId="0" borderId="0" xfId="1" applyFont="1" applyFill="1" applyAlignment="1" applyProtection="1">
      <protection hidden="1"/>
    </xf>
    <xf numFmtId="0" fontId="7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8" fillId="0" borderId="0" xfId="1" applyFont="1" applyFill="1" applyProtection="1"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0" xfId="1" applyNumberFormat="1" applyFont="1" applyFill="1" applyBorder="1" applyAlignment="1" applyProtection="1">
      <alignment horizontal="center" vertical="center"/>
      <protection hidden="1"/>
    </xf>
    <xf numFmtId="165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9" fillId="0" borderId="15" xfId="1" applyNumberFormat="1" applyFont="1" applyFill="1" applyBorder="1" applyAlignment="1" applyProtection="1">
      <alignment horizontal="center" vertical="center"/>
      <protection hidden="1"/>
    </xf>
    <xf numFmtId="165" fontId="9" fillId="0" borderId="4" xfId="1" applyNumberFormat="1" applyFont="1" applyFill="1" applyBorder="1" applyAlignment="1" applyProtection="1">
      <alignment horizontal="center" vertical="center"/>
      <protection hidden="1"/>
    </xf>
    <xf numFmtId="164" fontId="9" fillId="0" borderId="4" xfId="1" applyNumberFormat="1" applyFont="1" applyFill="1" applyBorder="1" applyAlignment="1" applyProtection="1">
      <alignment horizontal="center" vertical="center"/>
      <protection hidden="1"/>
    </xf>
    <xf numFmtId="165" fontId="11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2" xfId="1" applyNumberFormat="1" applyFont="1" applyFill="1" applyBorder="1" applyAlignment="1" applyProtection="1">
      <alignment horizontal="center" vertical="center"/>
      <protection hidden="1"/>
    </xf>
    <xf numFmtId="4" fontId="4" fillId="0" borderId="11" xfId="1" applyNumberFormat="1" applyFont="1" applyFill="1" applyBorder="1" applyAlignment="1" applyProtection="1">
      <alignment horizontal="center" vertical="center"/>
      <protection hidden="1"/>
    </xf>
    <xf numFmtId="4" fontId="4" fillId="0" borderId="2" xfId="1" applyNumberFormat="1" applyFont="1" applyFill="1" applyBorder="1" applyAlignment="1" applyProtection="1">
      <alignment horizontal="center" vertical="center"/>
      <protection hidden="1"/>
    </xf>
    <xf numFmtId="4" fontId="4" fillId="0" borderId="16" xfId="1" applyNumberFormat="1" applyFont="1" applyFill="1" applyBorder="1" applyAlignment="1" applyProtection="1">
      <alignment horizontal="center" vertical="center"/>
      <protection hidden="1"/>
    </xf>
    <xf numFmtId="4" fontId="4" fillId="0" borderId="8" xfId="1" applyNumberFormat="1" applyFont="1" applyFill="1" applyBorder="1" applyAlignment="1" applyProtection="1">
      <alignment horizontal="center" vertical="center"/>
      <protection hidden="1"/>
    </xf>
    <xf numFmtId="4" fontId="4" fillId="0" borderId="4" xfId="1" applyNumberFormat="1" applyFont="1" applyFill="1" applyBorder="1" applyAlignment="1" applyProtection="1">
      <alignment horizontal="center" vertical="center"/>
      <protection hidden="1"/>
    </xf>
    <xf numFmtId="4" fontId="4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Fill="1" applyBorder="1" applyProtection="1">
      <protection hidden="1"/>
    </xf>
    <xf numFmtId="0" fontId="6" fillId="0" borderId="0" xfId="1" applyFont="1" applyFill="1" applyBorder="1" applyProtection="1">
      <protection hidden="1"/>
    </xf>
    <xf numFmtId="0" fontId="4" fillId="0" borderId="0" xfId="1" applyNumberFormat="1" applyFont="1" applyFill="1" applyBorder="1" applyAlignment="1" applyProtection="1">
      <alignment horizontal="right" vertical="center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0" fontId="4" fillId="0" borderId="0" xfId="1" applyNumberFormat="1" applyFont="1" applyFill="1" applyAlignment="1" applyProtection="1">
      <alignment horizontal="right" wrapText="1"/>
      <protection hidden="1"/>
    </xf>
    <xf numFmtId="0" fontId="1" fillId="0" borderId="0" xfId="1" applyFont="1" applyAlignment="1">
      <alignment horizontal="right"/>
    </xf>
    <xf numFmtId="0" fontId="1" fillId="0" borderId="0" xfId="1" applyBorder="1" applyProtection="1">
      <protection hidden="1"/>
    </xf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vertical="center"/>
      <protection hidden="1"/>
    </xf>
    <xf numFmtId="164" fontId="4" fillId="0" borderId="1" xfId="1" applyNumberFormat="1" applyFont="1" applyFill="1" applyBorder="1" applyAlignment="1" applyProtection="1">
      <alignment horizontal="right" vertical="center"/>
      <protection hidden="1"/>
    </xf>
    <xf numFmtId="4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right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/>
    <xf numFmtId="0" fontId="1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opLeftCell="D34" zoomScale="79" zoomScaleNormal="79" workbookViewId="0">
      <selection activeCell="I63" sqref="I63"/>
    </sheetView>
  </sheetViews>
  <sheetFormatPr defaultColWidth="9.140625" defaultRowHeight="12.75" x14ac:dyDescent="0.2"/>
  <cols>
    <col min="1" max="3" width="0" style="1" hidden="1" customWidth="1"/>
    <col min="4" max="4" width="43.28515625" style="1" customWidth="1"/>
    <col min="5" max="5" width="5.7109375" style="1" customWidth="1"/>
    <col min="6" max="6" width="5.5703125" style="1" customWidth="1"/>
    <col min="7" max="7" width="21.42578125" style="1" customWidth="1"/>
    <col min="8" max="8" width="21.28515625" style="1" customWidth="1"/>
    <col min="9" max="9" width="21.140625" style="1" customWidth="1"/>
    <col min="10" max="10" width="20.7109375" style="1" customWidth="1"/>
    <col min="11" max="11" width="21" style="1" customWidth="1"/>
    <col min="12" max="12" width="0" style="1" hidden="1" customWidth="1"/>
    <col min="13" max="256" width="9.140625" style="1" customWidth="1"/>
    <col min="257" max="16384" width="9.140625" style="1"/>
  </cols>
  <sheetData>
    <row r="1" spans="1:12" ht="16.5" customHeight="1" x14ac:dyDescent="0.3">
      <c r="A1" s="57"/>
      <c r="B1" s="57"/>
      <c r="C1" s="57"/>
      <c r="D1" s="56"/>
      <c r="E1" s="56"/>
      <c r="F1" s="55"/>
      <c r="G1" s="55"/>
      <c r="H1" s="55"/>
      <c r="I1" s="55"/>
      <c r="J1" s="7"/>
      <c r="K1" s="54"/>
      <c r="L1" s="2"/>
    </row>
    <row r="2" spans="1:12" ht="19.5" customHeight="1" x14ac:dyDescent="0.25">
      <c r="A2" s="50"/>
      <c r="B2" s="50"/>
      <c r="C2" s="50"/>
      <c r="D2" s="48"/>
      <c r="E2" s="48"/>
      <c r="F2" s="2"/>
      <c r="G2" s="2"/>
      <c r="H2" s="2"/>
      <c r="I2" s="2"/>
      <c r="J2" s="53"/>
      <c r="K2" s="78" t="s">
        <v>79</v>
      </c>
      <c r="L2" s="2"/>
    </row>
    <row r="3" spans="1:12" ht="18.600000000000001" customHeight="1" x14ac:dyDescent="0.25">
      <c r="A3" s="50"/>
      <c r="B3" s="50"/>
      <c r="C3" s="50"/>
      <c r="D3" s="48"/>
      <c r="E3" s="52"/>
      <c r="F3" s="2"/>
      <c r="G3" s="2"/>
      <c r="H3" s="2"/>
      <c r="I3" s="2"/>
      <c r="J3" s="93" t="s">
        <v>62</v>
      </c>
      <c r="K3" s="93"/>
      <c r="L3" s="2"/>
    </row>
    <row r="4" spans="1:12" ht="42" customHeight="1" x14ac:dyDescent="0.25">
      <c r="A4" s="50"/>
      <c r="B4" s="50"/>
      <c r="C4" s="50"/>
      <c r="D4" s="98" t="s">
        <v>78</v>
      </c>
      <c r="E4" s="98"/>
      <c r="F4" s="98"/>
      <c r="G4" s="98"/>
      <c r="H4" s="98"/>
      <c r="I4" s="98"/>
      <c r="J4" s="98"/>
      <c r="K4" s="98"/>
      <c r="L4" s="76"/>
    </row>
    <row r="5" spans="1:12" ht="13.9" hidden="1" customHeight="1" x14ac:dyDescent="0.25">
      <c r="A5" s="50"/>
      <c r="B5" s="50"/>
      <c r="C5" s="50"/>
      <c r="D5" s="73"/>
      <c r="E5" s="73"/>
      <c r="F5" s="74"/>
      <c r="G5" s="74"/>
      <c r="H5" s="74"/>
      <c r="I5" s="74"/>
      <c r="J5" s="75"/>
      <c r="K5" s="72"/>
      <c r="L5" s="2"/>
    </row>
    <row r="6" spans="1:12" ht="7.9" hidden="1" customHeight="1" x14ac:dyDescent="0.25">
      <c r="A6" s="50"/>
      <c r="B6" s="50"/>
      <c r="C6" s="50"/>
      <c r="D6" s="94"/>
      <c r="E6" s="94"/>
      <c r="F6" s="94"/>
      <c r="G6" s="94"/>
      <c r="H6" s="94"/>
      <c r="I6" s="94"/>
      <c r="J6" s="94"/>
      <c r="K6" s="94"/>
      <c r="L6" s="2"/>
    </row>
    <row r="7" spans="1:12" ht="17.25" customHeight="1" thickBot="1" x14ac:dyDescent="0.3">
      <c r="A7" s="50"/>
      <c r="B7" s="51"/>
      <c r="C7" s="51"/>
      <c r="D7" s="50"/>
      <c r="E7" s="50"/>
      <c r="F7" s="49"/>
      <c r="G7" s="49"/>
      <c r="H7" s="49"/>
      <c r="I7" s="49"/>
      <c r="J7" s="48"/>
      <c r="K7" s="77" t="s">
        <v>63</v>
      </c>
      <c r="L7" s="2"/>
    </row>
    <row r="8" spans="1:12" ht="22.15" customHeight="1" x14ac:dyDescent="0.25">
      <c r="A8" s="20"/>
      <c r="B8" s="47" t="s">
        <v>58</v>
      </c>
      <c r="C8" s="46" t="s">
        <v>57</v>
      </c>
      <c r="D8" s="95" t="s">
        <v>56</v>
      </c>
      <c r="E8" s="95" t="s">
        <v>61</v>
      </c>
      <c r="F8" s="95" t="s">
        <v>60</v>
      </c>
      <c r="G8" s="95" t="s">
        <v>74</v>
      </c>
      <c r="H8" s="95" t="s">
        <v>75</v>
      </c>
      <c r="I8" s="95" t="s">
        <v>73</v>
      </c>
      <c r="J8" s="95" t="s">
        <v>76</v>
      </c>
      <c r="K8" s="95" t="s">
        <v>77</v>
      </c>
      <c r="L8" s="2"/>
    </row>
    <row r="9" spans="1:12" ht="35.450000000000003" customHeight="1" x14ac:dyDescent="0.25">
      <c r="A9" s="20"/>
      <c r="B9" s="45"/>
      <c r="C9" s="58"/>
      <c r="D9" s="96"/>
      <c r="E9" s="97"/>
      <c r="F9" s="97"/>
      <c r="G9" s="96"/>
      <c r="H9" s="96"/>
      <c r="I9" s="96"/>
      <c r="J9" s="96"/>
      <c r="K9" s="96"/>
      <c r="L9" s="2"/>
    </row>
    <row r="10" spans="1:12" ht="16.5" customHeight="1" x14ac:dyDescent="0.25">
      <c r="A10" s="20"/>
      <c r="B10" s="45"/>
      <c r="C10" s="44"/>
      <c r="D10" s="92">
        <v>1</v>
      </c>
      <c r="E10" s="92">
        <v>2</v>
      </c>
      <c r="F10" s="92">
        <v>3</v>
      </c>
      <c r="G10" s="92">
        <v>4</v>
      </c>
      <c r="H10" s="92">
        <v>5</v>
      </c>
      <c r="I10" s="92">
        <v>6</v>
      </c>
      <c r="J10" s="92">
        <v>7</v>
      </c>
      <c r="K10" s="92">
        <v>8</v>
      </c>
      <c r="L10" s="2"/>
    </row>
    <row r="11" spans="1:12" ht="25.15" customHeight="1" x14ac:dyDescent="0.25">
      <c r="A11" s="14"/>
      <c r="B11" s="28">
        <v>100</v>
      </c>
      <c r="C11" s="27">
        <v>113</v>
      </c>
      <c r="D11" s="30" t="s">
        <v>53</v>
      </c>
      <c r="E11" s="29">
        <v>1</v>
      </c>
      <c r="F11" s="29" t="s">
        <v>3</v>
      </c>
      <c r="G11" s="65">
        <f>G12+G13+G14+G15+G16+G17+G18+G19</f>
        <v>863499239.88999999</v>
      </c>
      <c r="H11" s="65">
        <f>H12+H13+H14+H15+H16+H17+H18+H19</f>
        <v>1188287881.3799999</v>
      </c>
      <c r="I11" s="64">
        <f>I12+I13+I14+I15+I16+I17+I18+I19</f>
        <v>1413533883.1500001</v>
      </c>
      <c r="J11" s="64">
        <f t="shared" ref="J11:K11" si="0">J12+J13+J14+J15+J16+J17+J18+J19</f>
        <v>1449975418.6099999</v>
      </c>
      <c r="K11" s="64">
        <f t="shared" si="0"/>
        <v>1544398425.5999999</v>
      </c>
      <c r="L11" s="21"/>
    </row>
    <row r="12" spans="1:12" ht="79.150000000000006" customHeight="1" x14ac:dyDescent="0.25">
      <c r="A12" s="14"/>
      <c r="B12" s="28"/>
      <c r="C12" s="27">
        <v>102</v>
      </c>
      <c r="D12" s="26" t="s">
        <v>52</v>
      </c>
      <c r="E12" s="25">
        <v>1</v>
      </c>
      <c r="F12" s="24">
        <v>2</v>
      </c>
      <c r="G12" s="66">
        <v>6192106.8799999999</v>
      </c>
      <c r="H12" s="66">
        <v>8371821.9100000001</v>
      </c>
      <c r="I12" s="59">
        <v>7753423</v>
      </c>
      <c r="J12" s="23">
        <v>7753423</v>
      </c>
      <c r="K12" s="22">
        <v>7753423</v>
      </c>
      <c r="L12" s="21"/>
    </row>
    <row r="13" spans="1:12" ht="88.15" customHeight="1" x14ac:dyDescent="0.25">
      <c r="A13" s="14"/>
      <c r="B13" s="28"/>
      <c r="C13" s="27">
        <v>103</v>
      </c>
      <c r="D13" s="38" t="s">
        <v>51</v>
      </c>
      <c r="E13" s="16">
        <v>1</v>
      </c>
      <c r="F13" s="37">
        <v>3</v>
      </c>
      <c r="G13" s="67">
        <v>30271691.390000001</v>
      </c>
      <c r="H13" s="67">
        <v>33722047</v>
      </c>
      <c r="I13" s="60">
        <v>33478245</v>
      </c>
      <c r="J13" s="9">
        <v>33114995</v>
      </c>
      <c r="K13" s="36">
        <v>33114995</v>
      </c>
      <c r="L13" s="21"/>
    </row>
    <row r="14" spans="1:12" ht="108" customHeight="1" x14ac:dyDescent="0.25">
      <c r="A14" s="14"/>
      <c r="B14" s="28"/>
      <c r="C14" s="27">
        <v>104</v>
      </c>
      <c r="D14" s="38" t="s">
        <v>50</v>
      </c>
      <c r="E14" s="16">
        <v>1</v>
      </c>
      <c r="F14" s="37">
        <v>4</v>
      </c>
      <c r="G14" s="67">
        <v>268708818.83999997</v>
      </c>
      <c r="H14" s="67">
        <v>322008017.75999999</v>
      </c>
      <c r="I14" s="60">
        <v>308820834.94999999</v>
      </c>
      <c r="J14" s="9">
        <v>308820834.94999999</v>
      </c>
      <c r="K14" s="36">
        <v>308820834.94999999</v>
      </c>
      <c r="L14" s="21"/>
    </row>
    <row r="15" spans="1:12" ht="22.15" customHeight="1" x14ac:dyDescent="0.25">
      <c r="A15" s="14"/>
      <c r="B15" s="28"/>
      <c r="C15" s="27">
        <v>105</v>
      </c>
      <c r="D15" s="38" t="s">
        <v>49</v>
      </c>
      <c r="E15" s="16">
        <v>1</v>
      </c>
      <c r="F15" s="37">
        <v>5</v>
      </c>
      <c r="G15" s="67">
        <v>8100</v>
      </c>
      <c r="H15" s="67">
        <v>19700</v>
      </c>
      <c r="I15" s="60">
        <v>8900</v>
      </c>
      <c r="J15" s="9">
        <v>4000</v>
      </c>
      <c r="K15" s="36">
        <v>50400</v>
      </c>
      <c r="L15" s="21"/>
    </row>
    <row r="16" spans="1:12" ht="77.45" customHeight="1" x14ac:dyDescent="0.25">
      <c r="A16" s="14"/>
      <c r="B16" s="28"/>
      <c r="C16" s="27">
        <v>106</v>
      </c>
      <c r="D16" s="38" t="s">
        <v>48</v>
      </c>
      <c r="E16" s="16">
        <v>1</v>
      </c>
      <c r="F16" s="37">
        <v>6</v>
      </c>
      <c r="G16" s="67">
        <v>81972605.980000004</v>
      </c>
      <c r="H16" s="67">
        <v>106831372.26000001</v>
      </c>
      <c r="I16" s="60">
        <v>100685963</v>
      </c>
      <c r="J16" s="9">
        <v>100685963.94</v>
      </c>
      <c r="K16" s="36">
        <v>100685963.94</v>
      </c>
      <c r="L16" s="21"/>
    </row>
    <row r="17" spans="1:12" ht="34.9" hidden="1" customHeight="1" x14ac:dyDescent="0.25">
      <c r="A17" s="14"/>
      <c r="B17" s="28"/>
      <c r="C17" s="27"/>
      <c r="D17" s="38" t="s">
        <v>69</v>
      </c>
      <c r="E17" s="16">
        <v>1</v>
      </c>
      <c r="F17" s="37">
        <v>7</v>
      </c>
      <c r="G17" s="67"/>
      <c r="H17" s="67"/>
      <c r="I17" s="60"/>
      <c r="J17" s="9"/>
      <c r="K17" s="36"/>
      <c r="L17" s="21"/>
    </row>
    <row r="18" spans="1:12" ht="16.5" customHeight="1" x14ac:dyDescent="0.25">
      <c r="A18" s="14"/>
      <c r="B18" s="28"/>
      <c r="C18" s="27">
        <v>111</v>
      </c>
      <c r="D18" s="38" t="s">
        <v>47</v>
      </c>
      <c r="E18" s="16">
        <v>1</v>
      </c>
      <c r="F18" s="37">
        <v>11</v>
      </c>
      <c r="G18" s="67">
        <v>0</v>
      </c>
      <c r="H18" s="67">
        <v>72939892.049999997</v>
      </c>
      <c r="I18" s="60">
        <v>188218574.69</v>
      </c>
      <c r="J18" s="9">
        <v>460673706.95999998</v>
      </c>
      <c r="K18" s="36">
        <v>561341553.95000005</v>
      </c>
      <c r="L18" s="21"/>
    </row>
    <row r="19" spans="1:12" ht="27.6" customHeight="1" x14ac:dyDescent="0.25">
      <c r="A19" s="14"/>
      <c r="B19" s="28"/>
      <c r="C19" s="27">
        <v>113</v>
      </c>
      <c r="D19" s="35" t="s">
        <v>46</v>
      </c>
      <c r="E19" s="34">
        <v>1</v>
      </c>
      <c r="F19" s="33">
        <v>13</v>
      </c>
      <c r="G19" s="68">
        <v>476345916.80000001</v>
      </c>
      <c r="H19" s="68">
        <v>644395030.39999998</v>
      </c>
      <c r="I19" s="61">
        <v>774567942.50999999</v>
      </c>
      <c r="J19" s="32">
        <v>538922494.75999999</v>
      </c>
      <c r="K19" s="31">
        <v>532631254.75999999</v>
      </c>
      <c r="L19" s="21"/>
    </row>
    <row r="20" spans="1:12" ht="42" customHeight="1" x14ac:dyDescent="0.25">
      <c r="A20" s="14"/>
      <c r="B20" s="28">
        <v>300</v>
      </c>
      <c r="C20" s="27">
        <v>314</v>
      </c>
      <c r="D20" s="30" t="s">
        <v>45</v>
      </c>
      <c r="E20" s="29">
        <v>3</v>
      </c>
      <c r="F20" s="29" t="s">
        <v>3</v>
      </c>
      <c r="G20" s="65">
        <f>G21+G22+G24+G23</f>
        <v>235265354.56</v>
      </c>
      <c r="H20" s="65">
        <f>H21+H22+H24+H23</f>
        <v>303282097.62</v>
      </c>
      <c r="I20" s="65">
        <f t="shared" ref="I20:K20" si="1">I21+I22+I24+I23</f>
        <v>243845486.89000002</v>
      </c>
      <c r="J20" s="65">
        <f t="shared" si="1"/>
        <v>217395105.16</v>
      </c>
      <c r="K20" s="81">
        <f t="shared" si="1"/>
        <v>217395105.16</v>
      </c>
      <c r="L20" s="21"/>
    </row>
    <row r="21" spans="1:12" ht="16.5" customHeight="1" x14ac:dyDescent="0.25">
      <c r="A21" s="14"/>
      <c r="B21" s="28"/>
      <c r="C21" s="27">
        <v>304</v>
      </c>
      <c r="D21" s="26" t="s">
        <v>44</v>
      </c>
      <c r="E21" s="25">
        <v>3</v>
      </c>
      <c r="F21" s="24">
        <v>4</v>
      </c>
      <c r="G21" s="66">
        <v>9963549.9700000007</v>
      </c>
      <c r="H21" s="66">
        <v>12772418.369999999</v>
      </c>
      <c r="I21" s="59">
        <v>13357400</v>
      </c>
      <c r="J21" s="23">
        <v>13338300</v>
      </c>
      <c r="K21" s="22">
        <v>13338300</v>
      </c>
      <c r="L21" s="21"/>
    </row>
    <row r="22" spans="1:12" ht="69.599999999999994" customHeight="1" x14ac:dyDescent="0.25">
      <c r="A22" s="14"/>
      <c r="B22" s="28"/>
      <c r="C22" s="27">
        <v>309</v>
      </c>
      <c r="D22" s="38" t="s">
        <v>43</v>
      </c>
      <c r="E22" s="16">
        <v>3</v>
      </c>
      <c r="F22" s="37">
        <v>9</v>
      </c>
      <c r="G22" s="67">
        <f>19243500</f>
        <v>19243500</v>
      </c>
      <c r="H22" s="67">
        <v>20740737.039999999</v>
      </c>
      <c r="I22" s="60">
        <v>32007661.43</v>
      </c>
      <c r="J22" s="9">
        <v>25836905.399999999</v>
      </c>
      <c r="K22" s="36">
        <v>25836905.399999999</v>
      </c>
      <c r="L22" s="21"/>
    </row>
    <row r="23" spans="1:12" ht="69.599999999999994" customHeight="1" x14ac:dyDescent="0.25">
      <c r="A23" s="14"/>
      <c r="B23" s="28"/>
      <c r="C23" s="27"/>
      <c r="D23" s="35" t="s">
        <v>72</v>
      </c>
      <c r="E23" s="34">
        <v>3</v>
      </c>
      <c r="F23" s="33">
        <v>10</v>
      </c>
      <c r="G23" s="68">
        <v>143561706.31999999</v>
      </c>
      <c r="H23" s="68">
        <v>149400126.56999999</v>
      </c>
      <c r="I23" s="61">
        <v>145612991.62</v>
      </c>
      <c r="J23" s="32">
        <v>144362457.12</v>
      </c>
      <c r="K23" s="31">
        <v>144362457.12</v>
      </c>
      <c r="L23" s="21"/>
    </row>
    <row r="24" spans="1:12" ht="62.45" customHeight="1" x14ac:dyDescent="0.25">
      <c r="A24" s="14"/>
      <c r="B24" s="28"/>
      <c r="C24" s="27">
        <v>314</v>
      </c>
      <c r="D24" s="35" t="s">
        <v>42</v>
      </c>
      <c r="E24" s="34">
        <v>3</v>
      </c>
      <c r="F24" s="33">
        <v>14</v>
      </c>
      <c r="G24" s="68">
        <v>62496598.270000003</v>
      </c>
      <c r="H24" s="68">
        <v>120368815.64</v>
      </c>
      <c r="I24" s="61">
        <v>52867433.840000004</v>
      </c>
      <c r="J24" s="32">
        <v>33857442.640000001</v>
      </c>
      <c r="K24" s="31">
        <v>33857442.640000001</v>
      </c>
      <c r="L24" s="21"/>
    </row>
    <row r="25" spans="1:12" ht="29.45" customHeight="1" x14ac:dyDescent="0.25">
      <c r="A25" s="14"/>
      <c r="B25" s="28">
        <v>400</v>
      </c>
      <c r="C25" s="27">
        <v>412</v>
      </c>
      <c r="D25" s="30" t="s">
        <v>41</v>
      </c>
      <c r="E25" s="29">
        <v>4</v>
      </c>
      <c r="F25" s="29" t="s">
        <v>3</v>
      </c>
      <c r="G25" s="65">
        <f>G26+G27+G28+G29+G30+G31</f>
        <v>1616115802.5</v>
      </c>
      <c r="H25" s="65">
        <f>H26+H27+H28+H29+H30+H31</f>
        <v>1705668656.54</v>
      </c>
      <c r="I25" s="64">
        <f>I26+I27+I28+I29+I30+I31</f>
        <v>1642147791.9199998</v>
      </c>
      <c r="J25" s="64">
        <f t="shared" ref="J25:K25" si="2">J26+J27+J28+J29+J30+J31</f>
        <v>1458372808.72</v>
      </c>
      <c r="K25" s="64">
        <f t="shared" si="2"/>
        <v>1629883086.1500001</v>
      </c>
      <c r="L25" s="21"/>
    </row>
    <row r="26" spans="1:12" ht="18.600000000000001" customHeight="1" x14ac:dyDescent="0.25">
      <c r="A26" s="14"/>
      <c r="B26" s="28"/>
      <c r="C26" s="27">
        <v>401</v>
      </c>
      <c r="D26" s="26" t="s">
        <v>40</v>
      </c>
      <c r="E26" s="25">
        <v>4</v>
      </c>
      <c r="F26" s="24">
        <v>1</v>
      </c>
      <c r="G26" s="66">
        <v>7532538.1100000003</v>
      </c>
      <c r="H26" s="66">
        <v>13622397.609999999</v>
      </c>
      <c r="I26" s="59">
        <v>19303025.27</v>
      </c>
      <c r="J26" s="23">
        <v>19491343.809999999</v>
      </c>
      <c r="K26" s="22">
        <v>19679662.329999998</v>
      </c>
      <c r="L26" s="21"/>
    </row>
    <row r="27" spans="1:12" ht="16.5" customHeight="1" x14ac:dyDescent="0.25">
      <c r="A27" s="14"/>
      <c r="B27" s="28"/>
      <c r="C27" s="27">
        <v>405</v>
      </c>
      <c r="D27" s="38" t="s">
        <v>39</v>
      </c>
      <c r="E27" s="16">
        <v>4</v>
      </c>
      <c r="F27" s="37">
        <v>5</v>
      </c>
      <c r="G27" s="67">
        <v>30268008.25</v>
      </c>
      <c r="H27" s="67">
        <v>14217400</v>
      </c>
      <c r="I27" s="60">
        <v>15973300</v>
      </c>
      <c r="J27" s="9">
        <v>15800600</v>
      </c>
      <c r="K27" s="36">
        <v>15724400</v>
      </c>
      <c r="L27" s="21"/>
    </row>
    <row r="28" spans="1:12" ht="16.5" customHeight="1" x14ac:dyDescent="0.25">
      <c r="A28" s="14"/>
      <c r="B28" s="28"/>
      <c r="C28" s="27">
        <v>408</v>
      </c>
      <c r="D28" s="38" t="s">
        <v>38</v>
      </c>
      <c r="E28" s="16">
        <v>4</v>
      </c>
      <c r="F28" s="37">
        <v>8</v>
      </c>
      <c r="G28" s="67">
        <v>182287749.16999999</v>
      </c>
      <c r="H28" s="67">
        <v>208961274</v>
      </c>
      <c r="I28" s="60">
        <v>192016274</v>
      </c>
      <c r="J28" s="9">
        <v>192016274</v>
      </c>
      <c r="K28" s="36">
        <v>192016274</v>
      </c>
      <c r="L28" s="21"/>
    </row>
    <row r="29" spans="1:12" ht="16.5" customHeight="1" x14ac:dyDescent="0.25">
      <c r="A29" s="14"/>
      <c r="B29" s="28"/>
      <c r="C29" s="27">
        <v>409</v>
      </c>
      <c r="D29" s="38" t="s">
        <v>37</v>
      </c>
      <c r="E29" s="16">
        <v>4</v>
      </c>
      <c r="F29" s="37">
        <v>9</v>
      </c>
      <c r="G29" s="67">
        <v>1077608537.01</v>
      </c>
      <c r="H29" s="67">
        <v>884800431.64999998</v>
      </c>
      <c r="I29" s="60">
        <v>904751137.40999997</v>
      </c>
      <c r="J29" s="9">
        <v>748255535.66999996</v>
      </c>
      <c r="K29" s="36">
        <v>922092583.46000004</v>
      </c>
      <c r="L29" s="21"/>
    </row>
    <row r="30" spans="1:12" ht="16.5" customHeight="1" x14ac:dyDescent="0.25">
      <c r="A30" s="14"/>
      <c r="B30" s="28"/>
      <c r="C30" s="27">
        <v>410</v>
      </c>
      <c r="D30" s="38" t="s">
        <v>36</v>
      </c>
      <c r="E30" s="16">
        <v>4</v>
      </c>
      <c r="F30" s="37">
        <v>10</v>
      </c>
      <c r="G30" s="67">
        <v>12586360.640000001</v>
      </c>
      <c r="H30" s="67">
        <v>8484042</v>
      </c>
      <c r="I30" s="60">
        <v>21734730</v>
      </c>
      <c r="J30" s="9">
        <v>16734730</v>
      </c>
      <c r="K30" s="36">
        <v>16734730</v>
      </c>
      <c r="L30" s="21"/>
    </row>
    <row r="31" spans="1:12" ht="16.5" customHeight="1" x14ac:dyDescent="0.25">
      <c r="A31" s="14"/>
      <c r="B31" s="28"/>
      <c r="C31" s="27">
        <v>412</v>
      </c>
      <c r="D31" s="35" t="s">
        <v>35</v>
      </c>
      <c r="E31" s="34">
        <v>4</v>
      </c>
      <c r="F31" s="33">
        <v>12</v>
      </c>
      <c r="G31" s="68">
        <v>305832609.31999999</v>
      </c>
      <c r="H31" s="68">
        <v>575583111.27999997</v>
      </c>
      <c r="I31" s="61">
        <v>488369325.24000001</v>
      </c>
      <c r="J31" s="32">
        <v>466074325.24000001</v>
      </c>
      <c r="K31" s="31">
        <v>463635436.36000001</v>
      </c>
      <c r="L31" s="21"/>
    </row>
    <row r="32" spans="1:12" ht="26.45" customHeight="1" x14ac:dyDescent="0.25">
      <c r="A32" s="14"/>
      <c r="B32" s="28">
        <v>500</v>
      </c>
      <c r="C32" s="27">
        <v>505</v>
      </c>
      <c r="D32" s="30" t="s">
        <v>34</v>
      </c>
      <c r="E32" s="29">
        <v>5</v>
      </c>
      <c r="F32" s="29" t="s">
        <v>3</v>
      </c>
      <c r="G32" s="65">
        <f>G33+G34+G35+G36</f>
        <v>1117924838.8700001</v>
      </c>
      <c r="H32" s="65">
        <f>H33+H34+H35+H36</f>
        <v>2563681761.5599999</v>
      </c>
      <c r="I32" s="64">
        <f>I33+I34+I35+I36</f>
        <v>935950183.67999995</v>
      </c>
      <c r="J32" s="64">
        <f t="shared" ref="J32:L32" si="3">J33+J34+J35+J36</f>
        <v>954028830.54000008</v>
      </c>
      <c r="K32" s="64">
        <f t="shared" si="3"/>
        <v>904003980.54000008</v>
      </c>
      <c r="L32" s="64">
        <f t="shared" si="3"/>
        <v>0</v>
      </c>
    </row>
    <row r="33" spans="1:12" ht="16.5" customHeight="1" x14ac:dyDescent="0.25">
      <c r="A33" s="14"/>
      <c r="B33" s="28"/>
      <c r="C33" s="27">
        <v>501</v>
      </c>
      <c r="D33" s="26" t="s">
        <v>33</v>
      </c>
      <c r="E33" s="25">
        <v>5</v>
      </c>
      <c r="F33" s="24">
        <v>1</v>
      </c>
      <c r="G33" s="66">
        <v>329161361.56</v>
      </c>
      <c r="H33" s="66">
        <v>1661396752.5899999</v>
      </c>
      <c r="I33" s="59">
        <v>141499357.06</v>
      </c>
      <c r="J33" s="23">
        <v>141103529.58000001</v>
      </c>
      <c r="K33" s="22">
        <v>141103529.58000001</v>
      </c>
      <c r="L33" s="21"/>
    </row>
    <row r="34" spans="1:12" ht="16.5" customHeight="1" x14ac:dyDescent="0.25">
      <c r="A34" s="14"/>
      <c r="B34" s="28"/>
      <c r="C34" s="27">
        <v>502</v>
      </c>
      <c r="D34" s="38" t="s">
        <v>32</v>
      </c>
      <c r="E34" s="16">
        <v>5</v>
      </c>
      <c r="F34" s="37">
        <v>2</v>
      </c>
      <c r="G34" s="67">
        <v>80103960.890000001</v>
      </c>
      <c r="H34" s="67">
        <v>102119175</v>
      </c>
      <c r="I34" s="60">
        <v>106661821</v>
      </c>
      <c r="J34" s="9">
        <v>188049146</v>
      </c>
      <c r="K34" s="36">
        <v>150024296</v>
      </c>
      <c r="L34" s="21"/>
    </row>
    <row r="35" spans="1:12" ht="16.5" customHeight="1" x14ac:dyDescent="0.25">
      <c r="A35" s="14"/>
      <c r="B35" s="28"/>
      <c r="C35" s="27">
        <v>503</v>
      </c>
      <c r="D35" s="38" t="s">
        <v>31</v>
      </c>
      <c r="E35" s="16">
        <v>5</v>
      </c>
      <c r="F35" s="37">
        <v>3</v>
      </c>
      <c r="G35" s="67">
        <v>619641020.19000006</v>
      </c>
      <c r="H35" s="67">
        <v>718016060.28999996</v>
      </c>
      <c r="I35" s="60">
        <v>599152408.72000003</v>
      </c>
      <c r="J35" s="9">
        <v>536239558.06</v>
      </c>
      <c r="K35" s="36">
        <v>524239558.06</v>
      </c>
      <c r="L35" s="21"/>
    </row>
    <row r="36" spans="1:12" ht="36" customHeight="1" x14ac:dyDescent="0.25">
      <c r="A36" s="14"/>
      <c r="B36" s="28"/>
      <c r="C36" s="27">
        <v>505</v>
      </c>
      <c r="D36" s="35" t="s">
        <v>30</v>
      </c>
      <c r="E36" s="34">
        <v>5</v>
      </c>
      <c r="F36" s="33">
        <v>5</v>
      </c>
      <c r="G36" s="68">
        <v>89018496.230000004</v>
      </c>
      <c r="H36" s="68">
        <v>82149773.680000007</v>
      </c>
      <c r="I36" s="61">
        <v>88636596.900000006</v>
      </c>
      <c r="J36" s="32">
        <v>88636596.900000006</v>
      </c>
      <c r="K36" s="31">
        <v>88636596.900000006</v>
      </c>
      <c r="L36" s="21"/>
    </row>
    <row r="37" spans="1:12" ht="27" customHeight="1" x14ac:dyDescent="0.25">
      <c r="A37" s="14"/>
      <c r="B37" s="28">
        <v>600</v>
      </c>
      <c r="C37" s="27">
        <v>605</v>
      </c>
      <c r="D37" s="30" t="s">
        <v>29</v>
      </c>
      <c r="E37" s="29">
        <v>6</v>
      </c>
      <c r="F37" s="29" t="s">
        <v>3</v>
      </c>
      <c r="G37" s="65">
        <f>G38</f>
        <v>163539</v>
      </c>
      <c r="H37" s="65">
        <f>H38</f>
        <v>196500</v>
      </c>
      <c r="I37" s="65">
        <f t="shared" ref="I37:K37" si="4">I38</f>
        <v>204400</v>
      </c>
      <c r="J37" s="65">
        <f t="shared" si="4"/>
        <v>204600</v>
      </c>
      <c r="K37" s="81">
        <f t="shared" si="4"/>
        <v>204600</v>
      </c>
      <c r="L37" s="21"/>
    </row>
    <row r="38" spans="1:12" ht="16.5" customHeight="1" x14ac:dyDescent="0.25">
      <c r="A38" s="14"/>
      <c r="B38" s="28"/>
      <c r="C38" s="27">
        <v>605</v>
      </c>
      <c r="D38" s="43" t="s">
        <v>28</v>
      </c>
      <c r="E38" s="42">
        <v>6</v>
      </c>
      <c r="F38" s="41">
        <v>5</v>
      </c>
      <c r="G38" s="69">
        <v>163539</v>
      </c>
      <c r="H38" s="69">
        <v>196500</v>
      </c>
      <c r="I38" s="62">
        <v>204400</v>
      </c>
      <c r="J38" s="40">
        <v>204600</v>
      </c>
      <c r="K38" s="39">
        <v>204600</v>
      </c>
      <c r="L38" s="21"/>
    </row>
    <row r="39" spans="1:12" ht="25.15" customHeight="1" x14ac:dyDescent="0.25">
      <c r="A39" s="14"/>
      <c r="B39" s="28">
        <v>700</v>
      </c>
      <c r="C39" s="27">
        <v>709</v>
      </c>
      <c r="D39" s="30" t="s">
        <v>27</v>
      </c>
      <c r="E39" s="29">
        <v>7</v>
      </c>
      <c r="F39" s="29" t="s">
        <v>3</v>
      </c>
      <c r="G39" s="65">
        <f>G40+G41+G42+G43+G44</f>
        <v>7174083117.4100008</v>
      </c>
      <c r="H39" s="65">
        <f>H40+H41+H42+H43+H44</f>
        <v>8009836675.6999998</v>
      </c>
      <c r="I39" s="64">
        <f>I40+I41+I42+I43+I44</f>
        <v>8530805434.6499996</v>
      </c>
      <c r="J39" s="64">
        <f t="shared" ref="J39:K39" si="5">J40+J41+J42+J43+J44</f>
        <v>7168527719.5999994</v>
      </c>
      <c r="K39" s="64">
        <f t="shared" si="5"/>
        <v>6598641094.3900003</v>
      </c>
      <c r="L39" s="21"/>
    </row>
    <row r="40" spans="1:12" ht="16.5" customHeight="1" x14ac:dyDescent="0.25">
      <c r="A40" s="14"/>
      <c r="B40" s="28"/>
      <c r="C40" s="27">
        <v>701</v>
      </c>
      <c r="D40" s="26" t="s">
        <v>26</v>
      </c>
      <c r="E40" s="25">
        <v>7</v>
      </c>
      <c r="F40" s="24">
        <v>1</v>
      </c>
      <c r="G40" s="66">
        <v>1930135816.5899999</v>
      </c>
      <c r="H40" s="66">
        <v>2179870125.5100002</v>
      </c>
      <c r="I40" s="59">
        <v>2312857309.6300001</v>
      </c>
      <c r="J40" s="23">
        <v>2312376121.6300001</v>
      </c>
      <c r="K40" s="22">
        <v>2312356441.6300001</v>
      </c>
      <c r="L40" s="21"/>
    </row>
    <row r="41" spans="1:12" ht="16.5" customHeight="1" x14ac:dyDescent="0.25">
      <c r="A41" s="14"/>
      <c r="B41" s="28"/>
      <c r="C41" s="27">
        <v>702</v>
      </c>
      <c r="D41" s="38" t="s">
        <v>25</v>
      </c>
      <c r="E41" s="16">
        <v>7</v>
      </c>
      <c r="F41" s="37">
        <v>2</v>
      </c>
      <c r="G41" s="67">
        <v>3890342188.7600002</v>
      </c>
      <c r="H41" s="67">
        <v>5126131044.0299997</v>
      </c>
      <c r="I41" s="60">
        <v>5418410651.2299995</v>
      </c>
      <c r="J41" s="9">
        <v>4058694707.1799998</v>
      </c>
      <c r="K41" s="36">
        <v>3488808081.9699998</v>
      </c>
      <c r="L41" s="21"/>
    </row>
    <row r="42" spans="1:12" ht="16.5" customHeight="1" x14ac:dyDescent="0.25">
      <c r="A42" s="14"/>
      <c r="B42" s="28"/>
      <c r="C42" s="27">
        <v>703</v>
      </c>
      <c r="D42" s="38" t="s">
        <v>24</v>
      </c>
      <c r="E42" s="16">
        <v>7</v>
      </c>
      <c r="F42" s="37">
        <v>3</v>
      </c>
      <c r="G42" s="67">
        <v>402105093.37</v>
      </c>
      <c r="H42" s="67">
        <v>417746997.42000002</v>
      </c>
      <c r="I42" s="60">
        <v>465888244.77999997</v>
      </c>
      <c r="J42" s="9">
        <v>465784849.77999997</v>
      </c>
      <c r="K42" s="36">
        <v>465784849.77999997</v>
      </c>
      <c r="L42" s="21"/>
    </row>
    <row r="43" spans="1:12" ht="16.5" customHeight="1" x14ac:dyDescent="0.25">
      <c r="A43" s="14"/>
      <c r="B43" s="28"/>
      <c r="C43" s="27">
        <v>707</v>
      </c>
      <c r="D43" s="38" t="s">
        <v>23</v>
      </c>
      <c r="E43" s="16">
        <v>7</v>
      </c>
      <c r="F43" s="37">
        <v>7</v>
      </c>
      <c r="G43" s="67">
        <v>641918398.85000002</v>
      </c>
      <c r="H43" s="67">
        <v>55406203.57</v>
      </c>
      <c r="I43" s="60">
        <v>84286396.459999993</v>
      </c>
      <c r="J43" s="9">
        <v>82703020.459999993</v>
      </c>
      <c r="K43" s="36">
        <v>82703020.459999993</v>
      </c>
      <c r="L43" s="21"/>
    </row>
    <row r="44" spans="1:12" ht="16.5" customHeight="1" x14ac:dyDescent="0.25">
      <c r="A44" s="14"/>
      <c r="B44" s="28"/>
      <c r="C44" s="27">
        <v>709</v>
      </c>
      <c r="D44" s="35" t="s">
        <v>22</v>
      </c>
      <c r="E44" s="34">
        <v>7</v>
      </c>
      <c r="F44" s="33">
        <v>9</v>
      </c>
      <c r="G44" s="68">
        <v>309581619.83999997</v>
      </c>
      <c r="H44" s="68">
        <v>230682305.16999999</v>
      </c>
      <c r="I44" s="61">
        <v>249362832.55000001</v>
      </c>
      <c r="J44" s="32">
        <v>248969020.55000001</v>
      </c>
      <c r="K44" s="31">
        <v>248988700.55000001</v>
      </c>
      <c r="L44" s="21"/>
    </row>
    <row r="45" spans="1:12" ht="23.45" customHeight="1" x14ac:dyDescent="0.25">
      <c r="A45" s="14"/>
      <c r="B45" s="28">
        <v>800</v>
      </c>
      <c r="C45" s="27">
        <v>804</v>
      </c>
      <c r="D45" s="30" t="s">
        <v>21</v>
      </c>
      <c r="E45" s="29">
        <v>8</v>
      </c>
      <c r="F45" s="29" t="s">
        <v>3</v>
      </c>
      <c r="G45" s="65">
        <f>G46+G47</f>
        <v>245641030.58000001</v>
      </c>
      <c r="H45" s="65">
        <f>H46+H47</f>
        <v>264543243.78999999</v>
      </c>
      <c r="I45" s="64">
        <f>I46+I47</f>
        <v>280500942.99000001</v>
      </c>
      <c r="J45" s="64">
        <f t="shared" ref="J45:K45" si="6">J46+J47</f>
        <v>270142416.11000001</v>
      </c>
      <c r="K45" s="64">
        <f t="shared" si="6"/>
        <v>270149191.11000001</v>
      </c>
      <c r="L45" s="21"/>
    </row>
    <row r="46" spans="1:12" ht="16.5" customHeight="1" x14ac:dyDescent="0.25">
      <c r="A46" s="14"/>
      <c r="B46" s="28"/>
      <c r="C46" s="27">
        <v>801</v>
      </c>
      <c r="D46" s="26" t="s">
        <v>20</v>
      </c>
      <c r="E46" s="25">
        <v>8</v>
      </c>
      <c r="F46" s="24">
        <v>1</v>
      </c>
      <c r="G46" s="66">
        <v>245534830.58000001</v>
      </c>
      <c r="H46" s="66">
        <v>264437043.78999999</v>
      </c>
      <c r="I46" s="59">
        <v>280393342.99000001</v>
      </c>
      <c r="J46" s="23">
        <v>270033416.11000001</v>
      </c>
      <c r="K46" s="22">
        <v>270038791.11000001</v>
      </c>
      <c r="L46" s="21"/>
    </row>
    <row r="47" spans="1:12" ht="16.5" customHeight="1" x14ac:dyDescent="0.25">
      <c r="A47" s="14"/>
      <c r="B47" s="28"/>
      <c r="C47" s="27">
        <v>804</v>
      </c>
      <c r="D47" s="35" t="s">
        <v>19</v>
      </c>
      <c r="E47" s="34">
        <v>8</v>
      </c>
      <c r="F47" s="33">
        <v>4</v>
      </c>
      <c r="G47" s="68">
        <f>5906200-5800000</f>
        <v>106200</v>
      </c>
      <c r="H47" s="68">
        <v>106200</v>
      </c>
      <c r="I47" s="61">
        <v>107600</v>
      </c>
      <c r="J47" s="32">
        <v>109000</v>
      </c>
      <c r="K47" s="31">
        <v>110400</v>
      </c>
      <c r="L47" s="21"/>
    </row>
    <row r="48" spans="1:12" ht="21" customHeight="1" x14ac:dyDescent="0.25">
      <c r="A48" s="14"/>
      <c r="B48" s="28">
        <v>900</v>
      </c>
      <c r="C48" s="27">
        <v>909</v>
      </c>
      <c r="D48" s="30" t="s">
        <v>18</v>
      </c>
      <c r="E48" s="29">
        <v>9</v>
      </c>
      <c r="F48" s="29" t="s">
        <v>3</v>
      </c>
      <c r="G48" s="65">
        <f>G49</f>
        <v>3399983.47</v>
      </c>
      <c r="H48" s="65">
        <f>H49</f>
        <v>4236300</v>
      </c>
      <c r="I48" s="65">
        <f t="shared" ref="I48:K48" si="7">I49</f>
        <v>4664300</v>
      </c>
      <c r="J48" s="65">
        <f t="shared" si="7"/>
        <v>4664300</v>
      </c>
      <c r="K48" s="81">
        <f t="shared" si="7"/>
        <v>4664300</v>
      </c>
      <c r="L48" s="21"/>
    </row>
    <row r="49" spans="1:12" ht="16.5" customHeight="1" x14ac:dyDescent="0.25">
      <c r="A49" s="14"/>
      <c r="B49" s="28"/>
      <c r="C49" s="27">
        <v>909</v>
      </c>
      <c r="D49" s="43" t="s">
        <v>17</v>
      </c>
      <c r="E49" s="42">
        <v>9</v>
      </c>
      <c r="F49" s="41">
        <v>9</v>
      </c>
      <c r="G49" s="69">
        <v>3399983.47</v>
      </c>
      <c r="H49" s="69">
        <v>4236300</v>
      </c>
      <c r="I49" s="62">
        <v>4664300</v>
      </c>
      <c r="J49" s="40">
        <v>4664300</v>
      </c>
      <c r="K49" s="9">
        <v>4664300</v>
      </c>
      <c r="L49" s="21"/>
    </row>
    <row r="50" spans="1:12" ht="25.9" customHeight="1" x14ac:dyDescent="0.25">
      <c r="A50" s="14"/>
      <c r="B50" s="28">
        <v>1000</v>
      </c>
      <c r="C50" s="27">
        <v>1006</v>
      </c>
      <c r="D50" s="30" t="s">
        <v>16</v>
      </c>
      <c r="E50" s="29">
        <v>10</v>
      </c>
      <c r="F50" s="29" t="s">
        <v>3</v>
      </c>
      <c r="G50" s="65">
        <f>G51+G52+G53+G54+G55</f>
        <v>521912484.93000001</v>
      </c>
      <c r="H50" s="65">
        <f>H51+H52+H53+H54+H55</f>
        <v>329368815.08000004</v>
      </c>
      <c r="I50" s="65">
        <f t="shared" ref="I50:K50" si="8">I51+I52+I53+I54+I55</f>
        <v>323222996.61000001</v>
      </c>
      <c r="J50" s="65">
        <f t="shared" si="8"/>
        <v>330645047.45000005</v>
      </c>
      <c r="K50" s="81">
        <f t="shared" si="8"/>
        <v>342243863.24000001</v>
      </c>
      <c r="L50" s="21"/>
    </row>
    <row r="51" spans="1:12" ht="16.5" customHeight="1" x14ac:dyDescent="0.25">
      <c r="A51" s="14"/>
      <c r="B51" s="28"/>
      <c r="C51" s="27">
        <v>1001</v>
      </c>
      <c r="D51" s="26" t="s">
        <v>15</v>
      </c>
      <c r="E51" s="25">
        <v>10</v>
      </c>
      <c r="F51" s="24">
        <v>1</v>
      </c>
      <c r="G51" s="66">
        <v>7508109.1500000004</v>
      </c>
      <c r="H51" s="66">
        <v>6657964</v>
      </c>
      <c r="I51" s="59">
        <v>8257964</v>
      </c>
      <c r="J51" s="23">
        <v>8257964</v>
      </c>
      <c r="K51" s="22">
        <v>8257964</v>
      </c>
      <c r="L51" s="21"/>
    </row>
    <row r="52" spans="1:12" ht="16.5" hidden="1" customHeight="1" x14ac:dyDescent="0.25">
      <c r="A52" s="14"/>
      <c r="B52" s="28"/>
      <c r="C52" s="27">
        <v>1002</v>
      </c>
      <c r="D52" s="38" t="s">
        <v>14</v>
      </c>
      <c r="E52" s="16">
        <v>10</v>
      </c>
      <c r="F52" s="37">
        <v>2</v>
      </c>
      <c r="G52" s="67"/>
      <c r="H52" s="67"/>
      <c r="I52" s="60"/>
      <c r="J52" s="9"/>
      <c r="K52" s="36"/>
      <c r="L52" s="21"/>
    </row>
    <row r="53" spans="1:12" ht="16.5" customHeight="1" x14ac:dyDescent="0.25">
      <c r="A53" s="14"/>
      <c r="B53" s="28"/>
      <c r="C53" s="27">
        <v>1003</v>
      </c>
      <c r="D53" s="38" t="s">
        <v>13</v>
      </c>
      <c r="E53" s="16">
        <v>10</v>
      </c>
      <c r="F53" s="37">
        <v>3</v>
      </c>
      <c r="G53" s="67">
        <v>27035821.600000001</v>
      </c>
      <c r="H53" s="67">
        <v>48106768.280000001</v>
      </c>
      <c r="I53" s="60">
        <v>20450930.239999998</v>
      </c>
      <c r="J53" s="9">
        <v>20892430.239999998</v>
      </c>
      <c r="K53" s="36">
        <v>30090930.239999998</v>
      </c>
      <c r="L53" s="21"/>
    </row>
    <row r="54" spans="1:12" ht="16.5" customHeight="1" x14ac:dyDescent="0.25">
      <c r="A54" s="14"/>
      <c r="B54" s="28"/>
      <c r="C54" s="27">
        <v>1004</v>
      </c>
      <c r="D54" s="38" t="s">
        <v>12</v>
      </c>
      <c r="E54" s="16">
        <v>10</v>
      </c>
      <c r="F54" s="37">
        <v>4</v>
      </c>
      <c r="G54" s="67">
        <v>292788937.49000001</v>
      </c>
      <c r="H54" s="67">
        <v>100552915</v>
      </c>
      <c r="I54" s="60">
        <v>102049473.68000001</v>
      </c>
      <c r="J54" s="9">
        <v>109567263.16</v>
      </c>
      <c r="K54" s="36">
        <v>111967578.95</v>
      </c>
      <c r="L54" s="21"/>
    </row>
    <row r="55" spans="1:12" ht="16.5" customHeight="1" x14ac:dyDescent="0.25">
      <c r="A55" s="14"/>
      <c r="B55" s="28"/>
      <c r="C55" s="27">
        <v>1006</v>
      </c>
      <c r="D55" s="35" t="s">
        <v>11</v>
      </c>
      <c r="E55" s="34">
        <v>10</v>
      </c>
      <c r="F55" s="33">
        <v>6</v>
      </c>
      <c r="G55" s="68">
        <f>5800000+152408196.38+36371420.31</f>
        <v>194579616.69</v>
      </c>
      <c r="H55" s="68">
        <f>168251167.8+5800000</f>
        <v>174051167.80000001</v>
      </c>
      <c r="I55" s="61">
        <v>192464628.69</v>
      </c>
      <c r="J55" s="32">
        <v>191927390.05000001</v>
      </c>
      <c r="K55" s="31">
        <v>191927390.05000001</v>
      </c>
      <c r="L55" s="21"/>
    </row>
    <row r="56" spans="1:12" ht="38.450000000000003" customHeight="1" x14ac:dyDescent="0.25">
      <c r="A56" s="14"/>
      <c r="B56" s="28">
        <v>1100</v>
      </c>
      <c r="C56" s="27">
        <v>1105</v>
      </c>
      <c r="D56" s="30" t="s">
        <v>10</v>
      </c>
      <c r="E56" s="29">
        <v>11</v>
      </c>
      <c r="F56" s="29" t="s">
        <v>3</v>
      </c>
      <c r="G56" s="65">
        <f>G57+G60+G59+G58</f>
        <v>340182282.85000002</v>
      </c>
      <c r="H56" s="65">
        <f>H57+H60+H58+H59</f>
        <v>383327593.41000009</v>
      </c>
      <c r="I56" s="64">
        <f>I57+I60+I58+I59</f>
        <v>397125630.25</v>
      </c>
      <c r="J56" s="64">
        <f t="shared" ref="J56:K56" si="9">J57+J60+J58+J59</f>
        <v>402039103.94999999</v>
      </c>
      <c r="K56" s="64">
        <f t="shared" si="9"/>
        <v>402039103.94999999</v>
      </c>
      <c r="L56" s="21"/>
    </row>
    <row r="57" spans="1:12" ht="23.45" customHeight="1" x14ac:dyDescent="0.25">
      <c r="A57" s="14"/>
      <c r="B57" s="28"/>
      <c r="C57" s="27">
        <v>1101</v>
      </c>
      <c r="D57" s="26" t="s">
        <v>9</v>
      </c>
      <c r="E57" s="25">
        <v>11</v>
      </c>
      <c r="F57" s="24">
        <v>1</v>
      </c>
      <c r="G57" s="66">
        <f>313086455.82-117607011.96</f>
        <v>195479443.86000001</v>
      </c>
      <c r="H57" s="66">
        <f>338188520.22-118373065.51</f>
        <v>219815454.71000004</v>
      </c>
      <c r="I57" s="59">
        <v>246684480.22999999</v>
      </c>
      <c r="J57" s="23">
        <v>250419848.66</v>
      </c>
      <c r="K57" s="22">
        <v>250419848.66</v>
      </c>
      <c r="L57" s="21"/>
    </row>
    <row r="58" spans="1:12" ht="23.45" customHeight="1" x14ac:dyDescent="0.25">
      <c r="A58" s="14"/>
      <c r="B58" s="28"/>
      <c r="C58" s="27"/>
      <c r="D58" s="91" t="s">
        <v>70</v>
      </c>
      <c r="E58" s="16">
        <v>11</v>
      </c>
      <c r="F58" s="16">
        <v>2</v>
      </c>
      <c r="G58" s="82">
        <v>599099</v>
      </c>
      <c r="H58" s="82">
        <v>16680138.939999999</v>
      </c>
      <c r="I58" s="60">
        <v>0</v>
      </c>
      <c r="J58" s="9">
        <v>0</v>
      </c>
      <c r="K58" s="9">
        <v>0</v>
      </c>
      <c r="L58" s="21"/>
    </row>
    <row r="59" spans="1:12" ht="23.45" customHeight="1" x14ac:dyDescent="0.25">
      <c r="A59" s="14"/>
      <c r="B59" s="28"/>
      <c r="C59" s="27"/>
      <c r="D59" s="91" t="s">
        <v>71</v>
      </c>
      <c r="E59" s="16">
        <v>11</v>
      </c>
      <c r="F59" s="16">
        <v>3</v>
      </c>
      <c r="G59" s="82">
        <f>583040.76+117607011.96</f>
        <v>118190052.72</v>
      </c>
      <c r="H59" s="82">
        <f>7669789.48+118373065.51</f>
        <v>126042854.99000001</v>
      </c>
      <c r="I59" s="60">
        <v>123538909.02</v>
      </c>
      <c r="J59" s="9">
        <v>124717014.29000001</v>
      </c>
      <c r="K59" s="9">
        <v>124717014.29000001</v>
      </c>
      <c r="L59" s="21"/>
    </row>
    <row r="60" spans="1:12" ht="36.6" customHeight="1" x14ac:dyDescent="0.25">
      <c r="A60" s="14"/>
      <c r="B60" s="28"/>
      <c r="C60" s="27">
        <v>1105</v>
      </c>
      <c r="D60" s="35" t="s">
        <v>8</v>
      </c>
      <c r="E60" s="34">
        <v>11</v>
      </c>
      <c r="F60" s="33">
        <v>5</v>
      </c>
      <c r="G60" s="68">
        <v>25913687.27</v>
      </c>
      <c r="H60" s="68">
        <v>20789144.77</v>
      </c>
      <c r="I60" s="61">
        <v>26902241</v>
      </c>
      <c r="J60" s="32">
        <v>26902241</v>
      </c>
      <c r="K60" s="31">
        <v>26902241</v>
      </c>
      <c r="L60" s="21"/>
    </row>
    <row r="61" spans="1:12" ht="33.6" customHeight="1" x14ac:dyDescent="0.25">
      <c r="A61" s="14"/>
      <c r="B61" s="28">
        <v>1200</v>
      </c>
      <c r="C61" s="27">
        <v>1204</v>
      </c>
      <c r="D61" s="30" t="s">
        <v>7</v>
      </c>
      <c r="E61" s="29">
        <v>12</v>
      </c>
      <c r="F61" s="29" t="s">
        <v>3</v>
      </c>
      <c r="G61" s="65">
        <f>G63+G62</f>
        <v>111494898.12</v>
      </c>
      <c r="H61" s="65">
        <f>H62+H63</f>
        <v>139581171.66999999</v>
      </c>
      <c r="I61" s="65">
        <f>I62+I63</f>
        <v>97831949.859999999</v>
      </c>
      <c r="J61" s="65">
        <f t="shared" ref="J61:K61" si="10">J62+J63</f>
        <v>97831949.859999999</v>
      </c>
      <c r="K61" s="81">
        <f t="shared" si="10"/>
        <v>97831949.859999999</v>
      </c>
      <c r="L61" s="80"/>
    </row>
    <row r="62" spans="1:12" ht="19.149999999999999" customHeight="1" x14ac:dyDescent="0.25">
      <c r="A62" s="14"/>
      <c r="B62" s="28"/>
      <c r="C62" s="27">
        <v>1202</v>
      </c>
      <c r="D62" s="26" t="s">
        <v>6</v>
      </c>
      <c r="E62" s="25">
        <v>12</v>
      </c>
      <c r="F62" s="24">
        <v>2</v>
      </c>
      <c r="G62" s="66">
        <v>103574898.12</v>
      </c>
      <c r="H62" s="66">
        <v>134531171.66999999</v>
      </c>
      <c r="I62" s="59">
        <v>90542149.900000006</v>
      </c>
      <c r="J62" s="23">
        <v>90542149.900000006</v>
      </c>
      <c r="K62" s="9">
        <v>90542149.900000006</v>
      </c>
      <c r="L62" s="80"/>
    </row>
    <row r="63" spans="1:12" ht="34.9" customHeight="1" x14ac:dyDescent="0.25">
      <c r="A63" s="14"/>
      <c r="B63" s="28"/>
      <c r="C63" s="27">
        <v>1204</v>
      </c>
      <c r="D63" s="35" t="s">
        <v>5</v>
      </c>
      <c r="E63" s="34">
        <v>12</v>
      </c>
      <c r="F63" s="33">
        <v>4</v>
      </c>
      <c r="G63" s="68">
        <v>7920000</v>
      </c>
      <c r="H63" s="68">
        <v>5050000</v>
      </c>
      <c r="I63" s="61">
        <v>7289799.96</v>
      </c>
      <c r="J63" s="32">
        <v>7289799.96</v>
      </c>
      <c r="K63" s="9">
        <v>7289799.96</v>
      </c>
      <c r="L63" s="80"/>
    </row>
    <row r="64" spans="1:12" ht="39" customHeight="1" x14ac:dyDescent="0.25">
      <c r="A64" s="14"/>
      <c r="B64" s="28">
        <v>1300</v>
      </c>
      <c r="C64" s="27">
        <v>1301</v>
      </c>
      <c r="D64" s="30" t="s">
        <v>4</v>
      </c>
      <c r="E64" s="29">
        <v>13</v>
      </c>
      <c r="F64" s="29" t="s">
        <v>3</v>
      </c>
      <c r="G64" s="65">
        <f>G65</f>
        <v>76539.03</v>
      </c>
      <c r="H64" s="65">
        <f>H65</f>
        <v>1000000</v>
      </c>
      <c r="I64" s="65">
        <f>I65</f>
        <v>5000000</v>
      </c>
      <c r="J64" s="65">
        <f t="shared" ref="J64:K64" si="11">J65</f>
        <v>5000000</v>
      </c>
      <c r="K64" s="81">
        <f t="shared" si="11"/>
        <v>0</v>
      </c>
      <c r="L64" s="80"/>
    </row>
    <row r="65" spans="1:12" ht="44.45" customHeight="1" thickBot="1" x14ac:dyDescent="0.3">
      <c r="A65" s="14"/>
      <c r="B65" s="28"/>
      <c r="C65" s="27">
        <v>1301</v>
      </c>
      <c r="D65" s="26" t="s">
        <v>2</v>
      </c>
      <c r="E65" s="25">
        <v>13</v>
      </c>
      <c r="F65" s="24">
        <v>1</v>
      </c>
      <c r="G65" s="66">
        <v>76539.03</v>
      </c>
      <c r="H65" s="66">
        <v>1000000</v>
      </c>
      <c r="I65" s="59">
        <v>5000000</v>
      </c>
      <c r="J65" s="23">
        <v>5000000</v>
      </c>
      <c r="K65" s="9">
        <v>0</v>
      </c>
      <c r="L65" s="80"/>
    </row>
    <row r="66" spans="1:12" ht="409.6" hidden="1" customHeight="1" x14ac:dyDescent="0.25">
      <c r="A66" s="20"/>
      <c r="B66" s="19"/>
      <c r="C66" s="18">
        <v>1301</v>
      </c>
      <c r="D66" s="17" t="s">
        <v>1</v>
      </c>
      <c r="E66" s="16">
        <v>0</v>
      </c>
      <c r="F66" s="16">
        <v>0</v>
      </c>
      <c r="G66" s="70"/>
      <c r="H66" s="70"/>
      <c r="I66" s="63">
        <v>6978213700</v>
      </c>
      <c r="J66" s="15">
        <v>7034414000</v>
      </c>
      <c r="K66" s="89">
        <v>6983014700</v>
      </c>
      <c r="L66" s="2"/>
    </row>
    <row r="67" spans="1:12" ht="17.25" customHeight="1" x14ac:dyDescent="0.25">
      <c r="A67" s="14"/>
      <c r="B67" s="13"/>
      <c r="C67" s="13"/>
      <c r="D67" s="12" t="s">
        <v>0</v>
      </c>
      <c r="E67" s="11"/>
      <c r="F67" s="10"/>
      <c r="G67" s="71">
        <f>G64+G61+G56+G50+G48+G45+G39+G37+G32+G25+G20+G11</f>
        <v>12229759111.210001</v>
      </c>
      <c r="H67" s="71">
        <f>H64+H61+H56+H50+H48+H45+H39+H37+H32+H25+H20+H11</f>
        <v>14893010696.75</v>
      </c>
      <c r="I67" s="71">
        <f t="shared" ref="I67:K67" si="12">I64+I61+I56+I50+I48+I45+I39+I37+I32+I25+I20+I11</f>
        <v>13874833000</v>
      </c>
      <c r="J67" s="71">
        <f t="shared" si="12"/>
        <v>12358827300</v>
      </c>
      <c r="K67" s="90">
        <f t="shared" si="12"/>
        <v>12011454700</v>
      </c>
      <c r="L67" s="2"/>
    </row>
    <row r="68" spans="1:12" ht="16.5" customHeight="1" x14ac:dyDescent="0.3">
      <c r="A68" s="2"/>
      <c r="B68" s="2"/>
      <c r="C68" s="2"/>
      <c r="D68" s="8"/>
      <c r="E68" s="7"/>
      <c r="F68" s="7"/>
      <c r="G68" s="7"/>
      <c r="H68" s="7"/>
      <c r="I68" s="7"/>
      <c r="J68" s="7"/>
      <c r="K68" s="7"/>
      <c r="L68" s="2"/>
    </row>
    <row r="69" spans="1:12" ht="16.5" customHeight="1" x14ac:dyDescent="0.3">
      <c r="A69" s="2"/>
      <c r="B69" s="2"/>
      <c r="C69" s="2"/>
      <c r="D69" s="8"/>
      <c r="E69" s="7"/>
      <c r="F69" s="7"/>
      <c r="G69" s="7"/>
      <c r="H69" s="7"/>
      <c r="I69" s="85"/>
      <c r="J69" s="6"/>
      <c r="K69" s="6"/>
      <c r="L69" s="2"/>
    </row>
    <row r="70" spans="1:12" ht="17.25" customHeight="1" x14ac:dyDescent="0.3">
      <c r="A70" s="2"/>
      <c r="B70" s="2"/>
      <c r="C70" s="2"/>
      <c r="D70" s="5"/>
      <c r="E70" s="4"/>
      <c r="F70" s="4"/>
      <c r="G70" s="4"/>
      <c r="H70" s="4"/>
      <c r="I70" s="4"/>
      <c r="J70" s="3"/>
      <c r="K70" s="3"/>
      <c r="L70" s="2"/>
    </row>
  </sheetData>
  <mergeCells count="11">
    <mergeCell ref="J3:K3"/>
    <mergeCell ref="D6:K6"/>
    <mergeCell ref="K8:K9"/>
    <mergeCell ref="J8:J9"/>
    <mergeCell ref="I8:I9"/>
    <mergeCell ref="H8:H9"/>
    <mergeCell ref="G8:G9"/>
    <mergeCell ref="F8:F9"/>
    <mergeCell ref="E8:E9"/>
    <mergeCell ref="D8:D9"/>
    <mergeCell ref="D4:K4"/>
  </mergeCells>
  <pageMargins left="0.59055118110236204" right="0.59055118110236204" top="0.17" bottom="0.17" header="0.17" footer="0.17"/>
  <pageSetup paperSize="9" scale="8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topLeftCell="D1" workbookViewId="0">
      <selection activeCell="D14" sqref="D14"/>
    </sheetView>
  </sheetViews>
  <sheetFormatPr defaultColWidth="9.140625" defaultRowHeight="12.75" x14ac:dyDescent="0.2"/>
  <cols>
    <col min="1" max="3" width="0" style="1" hidden="1" customWidth="1"/>
    <col min="4" max="4" width="43.28515625" style="1" customWidth="1"/>
    <col min="5" max="5" width="5.7109375" style="1" customWidth="1"/>
    <col min="6" max="6" width="5.5703125" style="1" customWidth="1"/>
    <col min="7" max="7" width="19.28515625" style="1" customWidth="1"/>
    <col min="8" max="8" width="21.28515625" style="1" customWidth="1"/>
    <col min="9" max="9" width="18.85546875" style="1" customWidth="1"/>
    <col min="10" max="10" width="20.7109375" style="1" customWidth="1"/>
    <col min="11" max="11" width="19.42578125" style="1" customWidth="1"/>
    <col min="12" max="12" width="0" style="1" hidden="1" customWidth="1"/>
    <col min="13" max="256" width="9.140625" style="1" customWidth="1"/>
    <col min="257" max="16384" width="9.140625" style="1"/>
  </cols>
  <sheetData>
    <row r="1" spans="1:12" ht="16.5" customHeight="1" x14ac:dyDescent="0.3">
      <c r="A1" s="57"/>
      <c r="B1" s="57"/>
      <c r="C1" s="57"/>
      <c r="D1" s="56"/>
      <c r="E1" s="56"/>
      <c r="F1" s="55"/>
      <c r="G1" s="55"/>
      <c r="H1" s="55"/>
      <c r="I1" s="55"/>
      <c r="J1" s="7"/>
      <c r="K1" s="54"/>
      <c r="L1" s="2"/>
    </row>
    <row r="2" spans="1:12" ht="19.5" customHeight="1" x14ac:dyDescent="0.25">
      <c r="A2" s="50"/>
      <c r="B2" s="50"/>
      <c r="C2" s="50"/>
      <c r="D2" s="48"/>
      <c r="E2" s="48"/>
      <c r="F2" s="2"/>
      <c r="G2" s="2"/>
      <c r="H2" s="2"/>
      <c r="I2" s="2"/>
      <c r="J2" s="53"/>
      <c r="K2" s="78" t="s">
        <v>79</v>
      </c>
      <c r="L2" s="2"/>
    </row>
    <row r="3" spans="1:12" ht="18.600000000000001" customHeight="1" x14ac:dyDescent="0.25">
      <c r="A3" s="50"/>
      <c r="B3" s="50"/>
      <c r="C3" s="50"/>
      <c r="D3" s="48"/>
      <c r="E3" s="52"/>
      <c r="F3" s="2"/>
      <c r="G3" s="2"/>
      <c r="H3" s="2"/>
      <c r="I3" s="2"/>
      <c r="J3" s="93" t="s">
        <v>62</v>
      </c>
      <c r="K3" s="93"/>
      <c r="L3" s="2"/>
    </row>
    <row r="4" spans="1:12" ht="42" customHeight="1" x14ac:dyDescent="0.25">
      <c r="A4" s="50"/>
      <c r="B4" s="50"/>
      <c r="C4" s="50"/>
      <c r="D4" s="98" t="s">
        <v>78</v>
      </c>
      <c r="E4" s="98"/>
      <c r="F4" s="98"/>
      <c r="G4" s="98"/>
      <c r="H4" s="98"/>
      <c r="I4" s="98"/>
      <c r="J4" s="98"/>
      <c r="K4" s="98"/>
      <c r="L4" s="76"/>
    </row>
    <row r="5" spans="1:12" ht="13.9" hidden="1" customHeight="1" x14ac:dyDescent="0.25">
      <c r="A5" s="50"/>
      <c r="B5" s="50"/>
      <c r="C5" s="50"/>
      <c r="D5" s="73"/>
      <c r="E5" s="73"/>
      <c r="F5" s="74"/>
      <c r="G5" s="74"/>
      <c r="H5" s="74"/>
      <c r="I5" s="74"/>
      <c r="J5" s="75"/>
      <c r="K5" s="72"/>
      <c r="L5" s="2"/>
    </row>
    <row r="6" spans="1:12" ht="7.9" hidden="1" customHeight="1" x14ac:dyDescent="0.25">
      <c r="A6" s="50"/>
      <c r="B6" s="50"/>
      <c r="C6" s="50"/>
      <c r="D6" s="94"/>
      <c r="E6" s="94"/>
      <c r="F6" s="94"/>
      <c r="G6" s="94"/>
      <c r="H6" s="94"/>
      <c r="I6" s="94"/>
      <c r="J6" s="94"/>
      <c r="K6" s="94"/>
      <c r="L6" s="2"/>
    </row>
    <row r="7" spans="1:12" ht="17.25" customHeight="1" thickBot="1" x14ac:dyDescent="0.3">
      <c r="A7" s="50"/>
      <c r="B7" s="51"/>
      <c r="C7" s="51"/>
      <c r="D7" s="50"/>
      <c r="E7" s="50"/>
      <c r="F7" s="49"/>
      <c r="G7" s="49"/>
      <c r="H7" s="49"/>
      <c r="I7" s="49"/>
      <c r="J7" s="48"/>
      <c r="K7" s="79" t="s">
        <v>68</v>
      </c>
      <c r="L7" s="2"/>
    </row>
    <row r="8" spans="1:12" ht="22.15" customHeight="1" x14ac:dyDescent="0.25">
      <c r="A8" s="20"/>
      <c r="B8" s="47" t="s">
        <v>58</v>
      </c>
      <c r="C8" s="46" t="s">
        <v>57</v>
      </c>
      <c r="D8" s="95" t="s">
        <v>56</v>
      </c>
      <c r="E8" s="95" t="s">
        <v>61</v>
      </c>
      <c r="F8" s="95" t="s">
        <v>60</v>
      </c>
      <c r="G8" s="95" t="s">
        <v>74</v>
      </c>
      <c r="H8" s="95" t="s">
        <v>75</v>
      </c>
      <c r="I8" s="95" t="s">
        <v>73</v>
      </c>
      <c r="J8" s="95" t="s">
        <v>76</v>
      </c>
      <c r="K8" s="95" t="s">
        <v>77</v>
      </c>
      <c r="L8" s="2"/>
    </row>
    <row r="9" spans="1:12" ht="35.450000000000003" customHeight="1" x14ac:dyDescent="0.25">
      <c r="A9" s="20"/>
      <c r="B9" s="45"/>
      <c r="C9" s="83"/>
      <c r="D9" s="96"/>
      <c r="E9" s="96"/>
      <c r="F9" s="96"/>
      <c r="G9" s="96"/>
      <c r="H9" s="96"/>
      <c r="I9" s="96"/>
      <c r="J9" s="96"/>
      <c r="K9" s="96"/>
      <c r="L9" s="2"/>
    </row>
    <row r="10" spans="1:12" ht="16.5" customHeight="1" x14ac:dyDescent="0.25">
      <c r="A10" s="20"/>
      <c r="B10" s="45"/>
      <c r="C10" s="44"/>
      <c r="D10" s="84">
        <v>1</v>
      </c>
      <c r="E10" s="84">
        <v>2</v>
      </c>
      <c r="F10" s="84">
        <v>3</v>
      </c>
      <c r="G10" s="84">
        <v>4</v>
      </c>
      <c r="H10" s="84">
        <v>5</v>
      </c>
      <c r="I10" s="84">
        <v>6</v>
      </c>
      <c r="J10" s="84">
        <v>7</v>
      </c>
      <c r="K10" s="84">
        <v>8</v>
      </c>
      <c r="L10" s="2"/>
    </row>
    <row r="11" spans="1:12" ht="25.15" customHeight="1" x14ac:dyDescent="0.25">
      <c r="A11" s="14"/>
      <c r="B11" s="28">
        <v>100</v>
      </c>
      <c r="C11" s="27">
        <v>113</v>
      </c>
      <c r="D11" s="30" t="s">
        <v>53</v>
      </c>
      <c r="E11" s="29">
        <v>1</v>
      </c>
      <c r="F11" s="29" t="s">
        <v>3</v>
      </c>
      <c r="G11" s="65">
        <f>'в рублях'!G11/1000</f>
        <v>863499.23988999997</v>
      </c>
      <c r="H11" s="65">
        <f>'в рублях'!H11/1000</f>
        <v>1188287.8813799999</v>
      </c>
      <c r="I11" s="65">
        <f>'в рублях'!I11/1000</f>
        <v>1413533.8831500001</v>
      </c>
      <c r="J11" s="65">
        <f>'в рублях'!J11/1000</f>
        <v>1449975.4186099998</v>
      </c>
      <c r="K11" s="81">
        <f>'в рублях'!K11/1000</f>
        <v>1544398.4256</v>
      </c>
      <c r="L11" s="80"/>
    </row>
    <row r="12" spans="1:12" ht="79.150000000000006" customHeight="1" x14ac:dyDescent="0.25">
      <c r="A12" s="14"/>
      <c r="B12" s="28"/>
      <c r="C12" s="27">
        <v>102</v>
      </c>
      <c r="D12" s="26" t="s">
        <v>52</v>
      </c>
      <c r="E12" s="25">
        <v>1</v>
      </c>
      <c r="F12" s="24">
        <v>2</v>
      </c>
      <c r="G12" s="67">
        <f>'в рублях'!G12/1000</f>
        <v>6192.1068800000003</v>
      </c>
      <c r="H12" s="67">
        <f>'в рублях'!H12/1000</f>
        <v>8371.8219100000006</v>
      </c>
      <c r="I12" s="67">
        <f>'в рублях'!I12/1000</f>
        <v>7753.4229999999998</v>
      </c>
      <c r="J12" s="67">
        <f>'в рублях'!J12/1000</f>
        <v>7753.4229999999998</v>
      </c>
      <c r="K12" s="82">
        <f>'в рублях'!K12/1000</f>
        <v>7753.4229999999998</v>
      </c>
      <c r="L12" s="80"/>
    </row>
    <row r="13" spans="1:12" ht="88.15" customHeight="1" x14ac:dyDescent="0.25">
      <c r="A13" s="14"/>
      <c r="B13" s="28"/>
      <c r="C13" s="27">
        <v>103</v>
      </c>
      <c r="D13" s="38" t="s">
        <v>51</v>
      </c>
      <c r="E13" s="16">
        <v>1</v>
      </c>
      <c r="F13" s="37">
        <v>3</v>
      </c>
      <c r="G13" s="67">
        <f>'в рублях'!G13/1000</f>
        <v>30271.69139</v>
      </c>
      <c r="H13" s="67">
        <f>'в рублях'!H13/1000</f>
        <v>33722.046999999999</v>
      </c>
      <c r="I13" s="67">
        <f>'в рублях'!I13/1000</f>
        <v>33478.245000000003</v>
      </c>
      <c r="J13" s="67">
        <f>'в рублях'!J13/1000</f>
        <v>33114.995000000003</v>
      </c>
      <c r="K13" s="82">
        <f>'в рублях'!K13/1000</f>
        <v>33114.995000000003</v>
      </c>
      <c r="L13" s="80"/>
    </row>
    <row r="14" spans="1:12" ht="108" customHeight="1" x14ac:dyDescent="0.25">
      <c r="A14" s="14"/>
      <c r="B14" s="28"/>
      <c r="C14" s="27">
        <v>104</v>
      </c>
      <c r="D14" s="38" t="s">
        <v>50</v>
      </c>
      <c r="E14" s="16">
        <v>1</v>
      </c>
      <c r="F14" s="37">
        <v>4</v>
      </c>
      <c r="G14" s="67">
        <f>'в рублях'!G14/1000</f>
        <v>268708.81883999996</v>
      </c>
      <c r="H14" s="67">
        <f>'в рублях'!H14/1000</f>
        <v>322008.01776000002</v>
      </c>
      <c r="I14" s="67">
        <f>'в рублях'!I14/1000</f>
        <v>308820.83494999999</v>
      </c>
      <c r="J14" s="67">
        <f>'в рублях'!J14/1000</f>
        <v>308820.83494999999</v>
      </c>
      <c r="K14" s="82">
        <f>'в рублях'!K14/1000</f>
        <v>308820.83494999999</v>
      </c>
      <c r="L14" s="80"/>
    </row>
    <row r="15" spans="1:12" ht="22.15" customHeight="1" x14ac:dyDescent="0.25">
      <c r="A15" s="14"/>
      <c r="B15" s="28"/>
      <c r="C15" s="27">
        <v>105</v>
      </c>
      <c r="D15" s="38" t="s">
        <v>49</v>
      </c>
      <c r="E15" s="16">
        <v>1</v>
      </c>
      <c r="F15" s="37">
        <v>5</v>
      </c>
      <c r="G15" s="67">
        <f>'в рублях'!G15/1000</f>
        <v>8.1</v>
      </c>
      <c r="H15" s="67">
        <f>'в рублях'!H15/1000</f>
        <v>19.7</v>
      </c>
      <c r="I15" s="67">
        <f>'в рублях'!I15/1000</f>
        <v>8.9</v>
      </c>
      <c r="J15" s="67">
        <f>'в рублях'!J15/1000</f>
        <v>4</v>
      </c>
      <c r="K15" s="82">
        <f>'в рублях'!K15/1000</f>
        <v>50.4</v>
      </c>
      <c r="L15" s="80"/>
    </row>
    <row r="16" spans="1:12" ht="77.45" customHeight="1" x14ac:dyDescent="0.25">
      <c r="A16" s="14"/>
      <c r="B16" s="28"/>
      <c r="C16" s="27">
        <v>106</v>
      </c>
      <c r="D16" s="38" t="s">
        <v>48</v>
      </c>
      <c r="E16" s="16">
        <v>1</v>
      </c>
      <c r="F16" s="37">
        <v>6</v>
      </c>
      <c r="G16" s="67">
        <f>'в рублях'!G16/1000</f>
        <v>81972.605980000008</v>
      </c>
      <c r="H16" s="67">
        <f>'в рублях'!H16/1000</f>
        <v>106831.37226</v>
      </c>
      <c r="I16" s="67">
        <f>'в рублях'!I16/1000</f>
        <v>100685.963</v>
      </c>
      <c r="J16" s="67">
        <f>'в рублях'!J16/1000</f>
        <v>100685.96394</v>
      </c>
      <c r="K16" s="82">
        <f>'в рублях'!K16/1000</f>
        <v>100685.96394</v>
      </c>
      <c r="L16" s="80"/>
    </row>
    <row r="17" spans="1:12" ht="36" hidden="1" customHeight="1" x14ac:dyDescent="0.25">
      <c r="A17" s="14"/>
      <c r="B17" s="28"/>
      <c r="C17" s="27"/>
      <c r="D17" s="38" t="s">
        <v>69</v>
      </c>
      <c r="E17" s="16">
        <v>1</v>
      </c>
      <c r="F17" s="37">
        <v>7</v>
      </c>
      <c r="G17" s="67">
        <f>'в рублях'!G17/1000</f>
        <v>0</v>
      </c>
      <c r="H17" s="67">
        <f>'в рублях'!H17/1000</f>
        <v>0</v>
      </c>
      <c r="I17" s="67">
        <f>'в рублях'!I17/1000</f>
        <v>0</v>
      </c>
      <c r="J17" s="67">
        <f>'в рублях'!J17/1000</f>
        <v>0</v>
      </c>
      <c r="K17" s="82">
        <f>'в рублях'!K17/1000</f>
        <v>0</v>
      </c>
      <c r="L17" s="80"/>
    </row>
    <row r="18" spans="1:12" ht="21.6" customHeight="1" x14ac:dyDescent="0.25">
      <c r="A18" s="14"/>
      <c r="B18" s="28"/>
      <c r="C18" s="27">
        <v>111</v>
      </c>
      <c r="D18" s="38" t="s">
        <v>47</v>
      </c>
      <c r="E18" s="16">
        <v>1</v>
      </c>
      <c r="F18" s="37">
        <v>11</v>
      </c>
      <c r="G18" s="67">
        <f>'в рублях'!G18/1000</f>
        <v>0</v>
      </c>
      <c r="H18" s="67">
        <f>'в рублях'!H18/1000</f>
        <v>72939.892049999995</v>
      </c>
      <c r="I18" s="67">
        <f>'в рублях'!I18/1000</f>
        <v>188218.57469000001</v>
      </c>
      <c r="J18" s="67">
        <f>'в рублях'!J18/1000</f>
        <v>460673.70695999998</v>
      </c>
      <c r="K18" s="82">
        <f>'в рублях'!K18/1000</f>
        <v>561341.55395000009</v>
      </c>
      <c r="L18" s="80"/>
    </row>
    <row r="19" spans="1:12" ht="27.6" customHeight="1" x14ac:dyDescent="0.25">
      <c r="A19" s="14"/>
      <c r="B19" s="28"/>
      <c r="C19" s="27">
        <v>113</v>
      </c>
      <c r="D19" s="35" t="s">
        <v>46</v>
      </c>
      <c r="E19" s="34">
        <v>1</v>
      </c>
      <c r="F19" s="33">
        <v>13</v>
      </c>
      <c r="G19" s="67">
        <f>'в рублях'!G19/1000</f>
        <v>476345.91680000001</v>
      </c>
      <c r="H19" s="67">
        <f>'в рублях'!H19/1000</f>
        <v>644395.03039999993</v>
      </c>
      <c r="I19" s="67">
        <f>'в рублях'!I19/1000</f>
        <v>774567.94250999996</v>
      </c>
      <c r="J19" s="67">
        <f>'в рублях'!J19/1000</f>
        <v>538922.49476000003</v>
      </c>
      <c r="K19" s="82">
        <f>'в рублях'!K19/1000</f>
        <v>532631.25476000004</v>
      </c>
      <c r="L19" s="80"/>
    </row>
    <row r="20" spans="1:12" ht="42" customHeight="1" x14ac:dyDescent="0.25">
      <c r="A20" s="14"/>
      <c r="B20" s="28">
        <v>300</v>
      </c>
      <c r="C20" s="27">
        <v>314</v>
      </c>
      <c r="D20" s="30" t="s">
        <v>45</v>
      </c>
      <c r="E20" s="29">
        <v>3</v>
      </c>
      <c r="F20" s="29" t="s">
        <v>3</v>
      </c>
      <c r="G20" s="65">
        <f>'в рублях'!G20/1000</f>
        <v>235265.35456000001</v>
      </c>
      <c r="H20" s="65">
        <f>'в рублях'!H20/1000</f>
        <v>303282.09762000002</v>
      </c>
      <c r="I20" s="65">
        <f>'в рублях'!I20/1000</f>
        <v>243845.48689000003</v>
      </c>
      <c r="J20" s="65">
        <f>'в рублях'!J20/1000</f>
        <v>217395.10516000001</v>
      </c>
      <c r="K20" s="81">
        <f>'в рублях'!K20/1000</f>
        <v>217395.10516000001</v>
      </c>
      <c r="L20" s="80"/>
    </row>
    <row r="21" spans="1:12" ht="16.5" customHeight="1" x14ac:dyDescent="0.25">
      <c r="A21" s="14"/>
      <c r="B21" s="28"/>
      <c r="C21" s="27">
        <v>304</v>
      </c>
      <c r="D21" s="26" t="s">
        <v>44</v>
      </c>
      <c r="E21" s="25">
        <v>3</v>
      </c>
      <c r="F21" s="24">
        <v>4</v>
      </c>
      <c r="G21" s="67">
        <f>'в рублях'!G21/1000</f>
        <v>9963.54997</v>
      </c>
      <c r="H21" s="67">
        <f>'в рублях'!H21/1000</f>
        <v>12772.418369999999</v>
      </c>
      <c r="I21" s="67">
        <f>'в рублях'!I21/1000</f>
        <v>13357.4</v>
      </c>
      <c r="J21" s="67">
        <f>'в рублях'!J21/1000</f>
        <v>13338.3</v>
      </c>
      <c r="K21" s="82">
        <f>'в рублях'!K21/1000</f>
        <v>13338.3</v>
      </c>
      <c r="L21" s="80"/>
    </row>
    <row r="22" spans="1:12" ht="69.599999999999994" customHeight="1" x14ac:dyDescent="0.25">
      <c r="A22" s="14"/>
      <c r="B22" s="28"/>
      <c r="C22" s="27">
        <v>309</v>
      </c>
      <c r="D22" s="38" t="s">
        <v>43</v>
      </c>
      <c r="E22" s="16">
        <v>3</v>
      </c>
      <c r="F22" s="37">
        <v>9</v>
      </c>
      <c r="G22" s="67">
        <f>'в рублях'!G22/1000</f>
        <v>19243.5</v>
      </c>
      <c r="H22" s="67">
        <f>'в рублях'!H22/1000</f>
        <v>20740.73704</v>
      </c>
      <c r="I22" s="67">
        <f>'в рублях'!I22/1000</f>
        <v>32007.66143</v>
      </c>
      <c r="J22" s="67">
        <f>'в рублях'!J22/1000</f>
        <v>25836.9054</v>
      </c>
      <c r="K22" s="82">
        <f>'в рублях'!K22/1000</f>
        <v>25836.9054</v>
      </c>
      <c r="L22" s="80"/>
    </row>
    <row r="23" spans="1:12" ht="69.599999999999994" customHeight="1" x14ac:dyDescent="0.25">
      <c r="A23" s="14"/>
      <c r="B23" s="28"/>
      <c r="C23" s="27"/>
      <c r="D23" s="35" t="s">
        <v>72</v>
      </c>
      <c r="E23" s="34">
        <v>3</v>
      </c>
      <c r="F23" s="33">
        <v>10</v>
      </c>
      <c r="G23" s="67">
        <f>'в рублях'!G23/1000</f>
        <v>143561.70632</v>
      </c>
      <c r="H23" s="67">
        <f>'в рублях'!H23/1000</f>
        <v>149400.12656999999</v>
      </c>
      <c r="I23" s="67">
        <v>0</v>
      </c>
      <c r="J23" s="67">
        <v>0</v>
      </c>
      <c r="K23" s="82">
        <v>0</v>
      </c>
      <c r="L23" s="80"/>
    </row>
    <row r="24" spans="1:12" ht="62.45" customHeight="1" x14ac:dyDescent="0.25">
      <c r="A24" s="14"/>
      <c r="B24" s="28"/>
      <c r="C24" s="27">
        <v>314</v>
      </c>
      <c r="D24" s="35" t="s">
        <v>42</v>
      </c>
      <c r="E24" s="34">
        <v>3</v>
      </c>
      <c r="F24" s="33">
        <v>14</v>
      </c>
      <c r="G24" s="67">
        <f>'в рублях'!G24/1000</f>
        <v>62496.598270000002</v>
      </c>
      <c r="H24" s="67">
        <f>'в рублях'!H24/1000</f>
        <v>120368.81564</v>
      </c>
      <c r="I24" s="67">
        <f>'в рублях'!I24/1000</f>
        <v>52867.433840000005</v>
      </c>
      <c r="J24" s="67">
        <f>'в рублях'!J24/1000</f>
        <v>33857.442640000001</v>
      </c>
      <c r="K24" s="82">
        <f>'в рублях'!K24/1000</f>
        <v>33857.442640000001</v>
      </c>
      <c r="L24" s="80"/>
    </row>
    <row r="25" spans="1:12" ht="29.45" customHeight="1" x14ac:dyDescent="0.25">
      <c r="A25" s="14"/>
      <c r="B25" s="28">
        <v>400</v>
      </c>
      <c r="C25" s="27">
        <v>412</v>
      </c>
      <c r="D25" s="30" t="s">
        <v>41</v>
      </c>
      <c r="E25" s="29">
        <v>4</v>
      </c>
      <c r="F25" s="29" t="s">
        <v>3</v>
      </c>
      <c r="G25" s="65">
        <f>'в рублях'!G25/1000</f>
        <v>1616115.8025</v>
      </c>
      <c r="H25" s="65">
        <f>'в рублях'!H25/1000</f>
        <v>1705668.6565399999</v>
      </c>
      <c r="I25" s="65">
        <f>'в рублях'!I25/1000</f>
        <v>1642147.7919199998</v>
      </c>
      <c r="J25" s="65">
        <f>'в рублях'!J25/1000</f>
        <v>1458372.8087200001</v>
      </c>
      <c r="K25" s="81">
        <f>'в рублях'!K25/1000</f>
        <v>1629883.0861500001</v>
      </c>
      <c r="L25" s="80"/>
    </row>
    <row r="26" spans="1:12" ht="18.600000000000001" customHeight="1" x14ac:dyDescent="0.25">
      <c r="A26" s="14"/>
      <c r="B26" s="28"/>
      <c r="C26" s="27">
        <v>401</v>
      </c>
      <c r="D26" s="26" t="s">
        <v>40</v>
      </c>
      <c r="E26" s="25">
        <v>4</v>
      </c>
      <c r="F26" s="24">
        <v>1</v>
      </c>
      <c r="G26" s="67">
        <f>'в рублях'!G26/1000</f>
        <v>7532.5381100000004</v>
      </c>
      <c r="H26" s="67">
        <f>'в рублях'!H26/1000</f>
        <v>13622.39761</v>
      </c>
      <c r="I26" s="67">
        <f>'в рублях'!I26/1000</f>
        <v>19303.025269999998</v>
      </c>
      <c r="J26" s="67">
        <f>'в рублях'!J26/1000</f>
        <v>19491.343809999998</v>
      </c>
      <c r="K26" s="82">
        <f>'в рублях'!K26/1000</f>
        <v>19679.662329999999</v>
      </c>
      <c r="L26" s="80"/>
    </row>
    <row r="27" spans="1:12" ht="16.5" customHeight="1" x14ac:dyDescent="0.25">
      <c r="A27" s="14"/>
      <c r="B27" s="28"/>
      <c r="C27" s="27">
        <v>405</v>
      </c>
      <c r="D27" s="38" t="s">
        <v>39</v>
      </c>
      <c r="E27" s="16">
        <v>4</v>
      </c>
      <c r="F27" s="37">
        <v>5</v>
      </c>
      <c r="G27" s="67">
        <f>'в рублях'!G27/1000</f>
        <v>30268.008249999999</v>
      </c>
      <c r="H27" s="67">
        <f>'в рублях'!H27/1000</f>
        <v>14217.4</v>
      </c>
      <c r="I27" s="67">
        <f>'в рублях'!I27/1000</f>
        <v>15973.3</v>
      </c>
      <c r="J27" s="67">
        <f>'в рублях'!J27/1000</f>
        <v>15800.6</v>
      </c>
      <c r="K27" s="82">
        <f>'в рублях'!K27/1000</f>
        <v>15724.4</v>
      </c>
      <c r="L27" s="80"/>
    </row>
    <row r="28" spans="1:12" ht="16.5" customHeight="1" x14ac:dyDescent="0.25">
      <c r="A28" s="14"/>
      <c r="B28" s="28"/>
      <c r="C28" s="27">
        <v>408</v>
      </c>
      <c r="D28" s="38" t="s">
        <v>38</v>
      </c>
      <c r="E28" s="16">
        <v>4</v>
      </c>
      <c r="F28" s="37">
        <v>8</v>
      </c>
      <c r="G28" s="67">
        <f>'в рублях'!G28/1000</f>
        <v>182287.74917</v>
      </c>
      <c r="H28" s="67">
        <f>'в рублях'!H28/1000</f>
        <v>208961.274</v>
      </c>
      <c r="I28" s="67">
        <f>'в рублях'!I28/1000</f>
        <v>192016.274</v>
      </c>
      <c r="J28" s="67">
        <f>'в рублях'!J28/1000</f>
        <v>192016.274</v>
      </c>
      <c r="K28" s="82">
        <f>'в рублях'!K28/1000</f>
        <v>192016.274</v>
      </c>
      <c r="L28" s="80"/>
    </row>
    <row r="29" spans="1:12" ht="16.5" customHeight="1" x14ac:dyDescent="0.25">
      <c r="A29" s="14"/>
      <c r="B29" s="28"/>
      <c r="C29" s="27">
        <v>409</v>
      </c>
      <c r="D29" s="38" t="s">
        <v>37</v>
      </c>
      <c r="E29" s="16">
        <v>4</v>
      </c>
      <c r="F29" s="37">
        <v>9</v>
      </c>
      <c r="G29" s="67">
        <f>'в рублях'!G29/1000</f>
        <v>1077608.5370100001</v>
      </c>
      <c r="H29" s="67">
        <f>'в рублях'!H29/1000</f>
        <v>884800.43164999993</v>
      </c>
      <c r="I29" s="67">
        <f>'в рублях'!I29/1000</f>
        <v>904751.13740999997</v>
      </c>
      <c r="J29" s="67">
        <f>'в рублях'!J29/1000</f>
        <v>748255.53567000001</v>
      </c>
      <c r="K29" s="82">
        <f>'в рублях'!K29/1000</f>
        <v>922092.58345999999</v>
      </c>
      <c r="L29" s="80"/>
    </row>
    <row r="30" spans="1:12" ht="16.5" customHeight="1" x14ac:dyDescent="0.25">
      <c r="A30" s="14"/>
      <c r="B30" s="28"/>
      <c r="C30" s="27">
        <v>410</v>
      </c>
      <c r="D30" s="38" t="s">
        <v>36</v>
      </c>
      <c r="E30" s="16">
        <v>4</v>
      </c>
      <c r="F30" s="37">
        <v>10</v>
      </c>
      <c r="G30" s="67">
        <f>'в рублях'!G30/1000</f>
        <v>12586.360640000001</v>
      </c>
      <c r="H30" s="67">
        <f>'в рублях'!H30/1000</f>
        <v>8484.0419999999995</v>
      </c>
      <c r="I30" s="67">
        <f>'в рублях'!I30/1000</f>
        <v>21734.73</v>
      </c>
      <c r="J30" s="67">
        <f>'в рублях'!J30/1000</f>
        <v>16734.73</v>
      </c>
      <c r="K30" s="82">
        <f>'в рублях'!K30/1000</f>
        <v>16734.73</v>
      </c>
      <c r="L30" s="80"/>
    </row>
    <row r="31" spans="1:12" ht="16.5" customHeight="1" x14ac:dyDescent="0.25">
      <c r="A31" s="14"/>
      <c r="B31" s="28"/>
      <c r="C31" s="27">
        <v>412</v>
      </c>
      <c r="D31" s="35" t="s">
        <v>35</v>
      </c>
      <c r="E31" s="34">
        <v>4</v>
      </c>
      <c r="F31" s="33">
        <v>12</v>
      </c>
      <c r="G31" s="67">
        <f>'в рублях'!G31/1000</f>
        <v>305832.60931999999</v>
      </c>
      <c r="H31" s="67">
        <f>'в рублях'!H31/1000</f>
        <v>575583.11127999995</v>
      </c>
      <c r="I31" s="67">
        <f>'в рублях'!I31/1000</f>
        <v>488369.32524000003</v>
      </c>
      <c r="J31" s="67">
        <f>'в рублях'!J31/1000</f>
        <v>466074.32524000003</v>
      </c>
      <c r="K31" s="82">
        <f>'в рублях'!K31/1000</f>
        <v>463635.43635999999</v>
      </c>
      <c r="L31" s="80"/>
    </row>
    <row r="32" spans="1:12" ht="26.45" customHeight="1" x14ac:dyDescent="0.25">
      <c r="A32" s="14"/>
      <c r="B32" s="28">
        <v>500</v>
      </c>
      <c r="C32" s="27">
        <v>505</v>
      </c>
      <c r="D32" s="30" t="s">
        <v>34</v>
      </c>
      <c r="E32" s="29">
        <v>5</v>
      </c>
      <c r="F32" s="29" t="s">
        <v>3</v>
      </c>
      <c r="G32" s="65">
        <f>'в рублях'!G32/1000</f>
        <v>1117924.8388700001</v>
      </c>
      <c r="H32" s="65">
        <f>'в рублях'!H32/1000</f>
        <v>2563681.76156</v>
      </c>
      <c r="I32" s="65">
        <f>'в рублях'!I32/1000</f>
        <v>935950.1836799999</v>
      </c>
      <c r="J32" s="65">
        <f>'в рублях'!J32/1000</f>
        <v>954028.83054000011</v>
      </c>
      <c r="K32" s="81">
        <f>'в рублях'!K32/1000</f>
        <v>904003.98054000014</v>
      </c>
      <c r="L32" s="80"/>
    </row>
    <row r="33" spans="1:12" ht="16.5" customHeight="1" x14ac:dyDescent="0.25">
      <c r="A33" s="14"/>
      <c r="B33" s="28"/>
      <c r="C33" s="27">
        <v>501</v>
      </c>
      <c r="D33" s="26" t="s">
        <v>33</v>
      </c>
      <c r="E33" s="25">
        <v>5</v>
      </c>
      <c r="F33" s="24">
        <v>1</v>
      </c>
      <c r="G33" s="67">
        <f>'в рублях'!G33/1000</f>
        <v>329161.36155999999</v>
      </c>
      <c r="H33" s="67">
        <f>'в рублях'!H33/1000</f>
        <v>1661396.7525899999</v>
      </c>
      <c r="I33" s="67">
        <f>'в рублях'!I33/1000</f>
        <v>141499.35706000001</v>
      </c>
      <c r="J33" s="67">
        <f>'в рублях'!J33/1000</f>
        <v>141103.52958</v>
      </c>
      <c r="K33" s="82">
        <f>'в рублях'!K33/1000</f>
        <v>141103.52958</v>
      </c>
      <c r="L33" s="80"/>
    </row>
    <row r="34" spans="1:12" ht="16.5" customHeight="1" x14ac:dyDescent="0.25">
      <c r="A34" s="14"/>
      <c r="B34" s="28"/>
      <c r="C34" s="27">
        <v>502</v>
      </c>
      <c r="D34" s="38" t="s">
        <v>32</v>
      </c>
      <c r="E34" s="16">
        <v>5</v>
      </c>
      <c r="F34" s="37">
        <v>2</v>
      </c>
      <c r="G34" s="67">
        <f>'в рублях'!G34/1000</f>
        <v>80103.960890000002</v>
      </c>
      <c r="H34" s="67">
        <f>'в рублях'!H34/1000</f>
        <v>102119.175</v>
      </c>
      <c r="I34" s="67">
        <f>'в рублях'!I34/1000</f>
        <v>106661.821</v>
      </c>
      <c r="J34" s="67">
        <f>'в рублях'!J34/1000</f>
        <v>188049.14600000001</v>
      </c>
      <c r="K34" s="82">
        <f>'в рублях'!K34/1000</f>
        <v>150024.296</v>
      </c>
      <c r="L34" s="80"/>
    </row>
    <row r="35" spans="1:12" ht="16.5" customHeight="1" x14ac:dyDescent="0.25">
      <c r="A35" s="14"/>
      <c r="B35" s="28"/>
      <c r="C35" s="27">
        <v>503</v>
      </c>
      <c r="D35" s="38" t="s">
        <v>31</v>
      </c>
      <c r="E35" s="16">
        <v>5</v>
      </c>
      <c r="F35" s="37">
        <v>3</v>
      </c>
      <c r="G35" s="67">
        <f>'в рублях'!G35/1000</f>
        <v>619641.02019000007</v>
      </c>
      <c r="H35" s="67">
        <f>'в рублях'!H35/1000</f>
        <v>718016.06028999994</v>
      </c>
      <c r="I35" s="67">
        <f>'в рублях'!I35/1000</f>
        <v>599152.40872000006</v>
      </c>
      <c r="J35" s="67">
        <f>'в рублях'!J35/1000</f>
        <v>536239.55805999995</v>
      </c>
      <c r="K35" s="82">
        <f>'в рублях'!K35/1000</f>
        <v>524239.55806000001</v>
      </c>
      <c r="L35" s="80"/>
    </row>
    <row r="36" spans="1:12" ht="36" customHeight="1" x14ac:dyDescent="0.25">
      <c r="A36" s="14"/>
      <c r="B36" s="28"/>
      <c r="C36" s="27">
        <v>505</v>
      </c>
      <c r="D36" s="35" t="s">
        <v>30</v>
      </c>
      <c r="E36" s="34">
        <v>5</v>
      </c>
      <c r="F36" s="33">
        <v>5</v>
      </c>
      <c r="G36" s="67">
        <f>'в рублях'!G36/1000</f>
        <v>89018.496230000004</v>
      </c>
      <c r="H36" s="67">
        <f>'в рублях'!H36/1000</f>
        <v>82149.773680000013</v>
      </c>
      <c r="I36" s="67">
        <f>'в рублях'!I36/1000</f>
        <v>88636.596900000004</v>
      </c>
      <c r="J36" s="67">
        <f>'в рублях'!J36/1000</f>
        <v>88636.596900000004</v>
      </c>
      <c r="K36" s="82">
        <f>'в рублях'!K36/1000</f>
        <v>88636.596900000004</v>
      </c>
      <c r="L36" s="80"/>
    </row>
    <row r="37" spans="1:12" ht="27" customHeight="1" x14ac:dyDescent="0.25">
      <c r="A37" s="14"/>
      <c r="B37" s="28">
        <v>600</v>
      </c>
      <c r="C37" s="27">
        <v>605</v>
      </c>
      <c r="D37" s="30" t="s">
        <v>29</v>
      </c>
      <c r="E37" s="29">
        <v>6</v>
      </c>
      <c r="F37" s="29" t="s">
        <v>3</v>
      </c>
      <c r="G37" s="65">
        <f>'в рублях'!G37/1000</f>
        <v>163.53899999999999</v>
      </c>
      <c r="H37" s="65">
        <f>'в рублях'!H37/1000</f>
        <v>196.5</v>
      </c>
      <c r="I37" s="65">
        <f>'в рублях'!I37/1000</f>
        <v>204.4</v>
      </c>
      <c r="J37" s="65">
        <f>'в рублях'!J37/1000</f>
        <v>204.6</v>
      </c>
      <c r="K37" s="81">
        <f>'в рублях'!K37/1000</f>
        <v>204.6</v>
      </c>
      <c r="L37" s="80"/>
    </row>
    <row r="38" spans="1:12" ht="16.5" customHeight="1" x14ac:dyDescent="0.25">
      <c r="A38" s="14"/>
      <c r="B38" s="28"/>
      <c r="C38" s="27">
        <v>605</v>
      </c>
      <c r="D38" s="43" t="s">
        <v>28</v>
      </c>
      <c r="E38" s="42">
        <v>6</v>
      </c>
      <c r="F38" s="41">
        <v>5</v>
      </c>
      <c r="G38" s="67">
        <f>'в рублях'!G38/1000</f>
        <v>163.53899999999999</v>
      </c>
      <c r="H38" s="67">
        <f>'в рублях'!H38/1000</f>
        <v>196.5</v>
      </c>
      <c r="I38" s="67">
        <f>'в рублях'!I38/1000</f>
        <v>204.4</v>
      </c>
      <c r="J38" s="67">
        <f>'в рублях'!J38/1000</f>
        <v>204.6</v>
      </c>
      <c r="K38" s="82">
        <f>'в рублях'!K38/1000</f>
        <v>204.6</v>
      </c>
      <c r="L38" s="80"/>
    </row>
    <row r="39" spans="1:12" ht="25.15" customHeight="1" x14ac:dyDescent="0.25">
      <c r="A39" s="14"/>
      <c r="B39" s="28">
        <v>700</v>
      </c>
      <c r="C39" s="27">
        <v>709</v>
      </c>
      <c r="D39" s="30" t="s">
        <v>27</v>
      </c>
      <c r="E39" s="29">
        <v>7</v>
      </c>
      <c r="F39" s="29" t="s">
        <v>3</v>
      </c>
      <c r="G39" s="65">
        <f>'в рублях'!G39/1000</f>
        <v>7174083.1174100004</v>
      </c>
      <c r="H39" s="65">
        <f>'в рублях'!H39/1000</f>
        <v>8009836.6756999996</v>
      </c>
      <c r="I39" s="65">
        <f>'в рублях'!I39/1000</f>
        <v>8530805.4346500002</v>
      </c>
      <c r="J39" s="65">
        <f>'в рублях'!J39/1000</f>
        <v>7168527.7195999995</v>
      </c>
      <c r="K39" s="81">
        <f>'в рублях'!K39/1000</f>
        <v>6598641.0943900002</v>
      </c>
      <c r="L39" s="80"/>
    </row>
    <row r="40" spans="1:12" ht="16.5" customHeight="1" x14ac:dyDescent="0.25">
      <c r="A40" s="14"/>
      <c r="B40" s="28"/>
      <c r="C40" s="27">
        <v>701</v>
      </c>
      <c r="D40" s="26" t="s">
        <v>26</v>
      </c>
      <c r="E40" s="25">
        <v>7</v>
      </c>
      <c r="F40" s="24">
        <v>1</v>
      </c>
      <c r="G40" s="67">
        <f>'в рублях'!G40/1000</f>
        <v>1930135.8165899999</v>
      </c>
      <c r="H40" s="67">
        <f>'в рублях'!H40/1000</f>
        <v>2179870.1255100002</v>
      </c>
      <c r="I40" s="67">
        <f>'в рублях'!I40/1000</f>
        <v>2312857.30963</v>
      </c>
      <c r="J40" s="67">
        <f>'в рублях'!J40/1000</f>
        <v>2312376.12163</v>
      </c>
      <c r="K40" s="82">
        <f>'в рублях'!K40/1000</f>
        <v>2312356.4416300002</v>
      </c>
      <c r="L40" s="80"/>
    </row>
    <row r="41" spans="1:12" ht="16.5" customHeight="1" x14ac:dyDescent="0.25">
      <c r="A41" s="14"/>
      <c r="B41" s="28"/>
      <c r="C41" s="27">
        <v>702</v>
      </c>
      <c r="D41" s="38" t="s">
        <v>25</v>
      </c>
      <c r="E41" s="16">
        <v>7</v>
      </c>
      <c r="F41" s="37">
        <v>2</v>
      </c>
      <c r="G41" s="67">
        <f>'в рублях'!G41/1000</f>
        <v>3890342.1887600003</v>
      </c>
      <c r="H41" s="67">
        <f>'в рублях'!H41/1000</f>
        <v>5126131.0440299995</v>
      </c>
      <c r="I41" s="67">
        <f>'в рублях'!I41/1000</f>
        <v>5418410.65123</v>
      </c>
      <c r="J41" s="67">
        <f>'в рублях'!J41/1000</f>
        <v>4058694.7071799999</v>
      </c>
      <c r="K41" s="82">
        <f>'в рублях'!K41/1000</f>
        <v>3488808.0819699997</v>
      </c>
      <c r="L41" s="80"/>
    </row>
    <row r="42" spans="1:12" ht="16.5" customHeight="1" x14ac:dyDescent="0.25">
      <c r="A42" s="14"/>
      <c r="B42" s="28"/>
      <c r="C42" s="27">
        <v>703</v>
      </c>
      <c r="D42" s="38" t="s">
        <v>24</v>
      </c>
      <c r="E42" s="16">
        <v>7</v>
      </c>
      <c r="F42" s="37">
        <v>3</v>
      </c>
      <c r="G42" s="67">
        <f>'в рублях'!G42/1000</f>
        <v>402105.09337000002</v>
      </c>
      <c r="H42" s="67">
        <f>'в рублях'!H42/1000</f>
        <v>417746.99742000003</v>
      </c>
      <c r="I42" s="67">
        <f>'в рублях'!I42/1000</f>
        <v>465888.24477999995</v>
      </c>
      <c r="J42" s="67">
        <f>'в рублях'!J42/1000</f>
        <v>465784.84977999999</v>
      </c>
      <c r="K42" s="82">
        <f>'в рублях'!K42/1000</f>
        <v>465784.84977999999</v>
      </c>
      <c r="L42" s="80"/>
    </row>
    <row r="43" spans="1:12" ht="16.5" customHeight="1" x14ac:dyDescent="0.25">
      <c r="A43" s="14"/>
      <c r="B43" s="28"/>
      <c r="C43" s="27">
        <v>707</v>
      </c>
      <c r="D43" s="38" t="s">
        <v>23</v>
      </c>
      <c r="E43" s="16">
        <v>7</v>
      </c>
      <c r="F43" s="37">
        <v>7</v>
      </c>
      <c r="G43" s="67">
        <f>'в рублях'!G43/1000</f>
        <v>641918.39885</v>
      </c>
      <c r="H43" s="67">
        <f>'в рублях'!H43/1000</f>
        <v>55406.203569999998</v>
      </c>
      <c r="I43" s="67">
        <f>'в рублях'!I43/1000</f>
        <v>84286.396459999989</v>
      </c>
      <c r="J43" s="67">
        <f>'в рублях'!J43/1000</f>
        <v>82703.02046</v>
      </c>
      <c r="K43" s="82">
        <f>'в рублях'!K43/1000</f>
        <v>82703.02046</v>
      </c>
      <c r="L43" s="80"/>
    </row>
    <row r="44" spans="1:12" ht="16.5" customHeight="1" x14ac:dyDescent="0.25">
      <c r="A44" s="14"/>
      <c r="B44" s="28"/>
      <c r="C44" s="27">
        <v>709</v>
      </c>
      <c r="D44" s="35" t="s">
        <v>22</v>
      </c>
      <c r="E44" s="34">
        <v>7</v>
      </c>
      <c r="F44" s="33">
        <v>9</v>
      </c>
      <c r="G44" s="67">
        <f>'в рублях'!G44/1000</f>
        <v>309581.61984</v>
      </c>
      <c r="H44" s="67">
        <f>'в рублях'!H44/1000</f>
        <v>230682.30516999998</v>
      </c>
      <c r="I44" s="67">
        <f>'в рублях'!I44/1000</f>
        <v>249362.83255000002</v>
      </c>
      <c r="J44" s="67">
        <f>'в рублях'!J44/1000</f>
        <v>248969.02055000002</v>
      </c>
      <c r="K44" s="82">
        <f>'в рублях'!K44/1000</f>
        <v>248988.70055000001</v>
      </c>
      <c r="L44" s="80"/>
    </row>
    <row r="45" spans="1:12" ht="23.45" customHeight="1" x14ac:dyDescent="0.25">
      <c r="A45" s="14"/>
      <c r="B45" s="28">
        <v>800</v>
      </c>
      <c r="C45" s="27">
        <v>804</v>
      </c>
      <c r="D45" s="30" t="s">
        <v>21</v>
      </c>
      <c r="E45" s="29">
        <v>8</v>
      </c>
      <c r="F45" s="29" t="s">
        <v>3</v>
      </c>
      <c r="G45" s="65">
        <f>'в рублях'!G45/1000</f>
        <v>245641.03058000002</v>
      </c>
      <c r="H45" s="65">
        <f>'в рублях'!H45/1000</f>
        <v>264543.24378999998</v>
      </c>
      <c r="I45" s="65">
        <f>'в рублях'!I45/1000</f>
        <v>280500.94299000001</v>
      </c>
      <c r="J45" s="65">
        <f>'в рублях'!J45/1000</f>
        <v>270142.41610999999</v>
      </c>
      <c r="K45" s="81">
        <f>'в рублях'!K45/1000</f>
        <v>270149.19111000001</v>
      </c>
      <c r="L45" s="80"/>
    </row>
    <row r="46" spans="1:12" ht="16.5" customHeight="1" x14ac:dyDescent="0.25">
      <c r="A46" s="14"/>
      <c r="B46" s="28"/>
      <c r="C46" s="27">
        <v>801</v>
      </c>
      <c r="D46" s="26" t="s">
        <v>20</v>
      </c>
      <c r="E46" s="25">
        <v>8</v>
      </c>
      <c r="F46" s="24">
        <v>1</v>
      </c>
      <c r="G46" s="67">
        <f>'в рублях'!G46/1000</f>
        <v>245534.83058000001</v>
      </c>
      <c r="H46" s="67">
        <f>'в рублях'!H46/1000</f>
        <v>264437.04378999997</v>
      </c>
      <c r="I46" s="67">
        <f>'в рублях'!I46/1000</f>
        <v>280393.34299000003</v>
      </c>
      <c r="J46" s="67">
        <f>'в рублях'!J46/1000</f>
        <v>270033.41610999999</v>
      </c>
      <c r="K46" s="82">
        <f>'в рублях'!K46/1000</f>
        <v>270038.79110999999</v>
      </c>
      <c r="L46" s="80"/>
    </row>
    <row r="47" spans="1:12" ht="16.5" customHeight="1" x14ac:dyDescent="0.25">
      <c r="A47" s="14"/>
      <c r="B47" s="28"/>
      <c r="C47" s="27">
        <v>804</v>
      </c>
      <c r="D47" s="35" t="s">
        <v>19</v>
      </c>
      <c r="E47" s="34">
        <v>8</v>
      </c>
      <c r="F47" s="33">
        <v>4</v>
      </c>
      <c r="G47" s="67">
        <f>'в рублях'!G47/1000</f>
        <v>106.2</v>
      </c>
      <c r="H47" s="67">
        <f>'в рублях'!H47/1000</f>
        <v>106.2</v>
      </c>
      <c r="I47" s="67">
        <f>'в рублях'!I47/1000</f>
        <v>107.6</v>
      </c>
      <c r="J47" s="67">
        <f>'в рублях'!J47/1000</f>
        <v>109</v>
      </c>
      <c r="K47" s="82">
        <f>'в рублях'!K47/1000</f>
        <v>110.4</v>
      </c>
      <c r="L47" s="80"/>
    </row>
    <row r="48" spans="1:12" ht="21" customHeight="1" x14ac:dyDescent="0.25">
      <c r="A48" s="14"/>
      <c r="B48" s="28">
        <v>900</v>
      </c>
      <c r="C48" s="27">
        <v>909</v>
      </c>
      <c r="D48" s="30" t="s">
        <v>18</v>
      </c>
      <c r="E48" s="29">
        <v>9</v>
      </c>
      <c r="F48" s="29" t="s">
        <v>3</v>
      </c>
      <c r="G48" s="65">
        <f>'в рублях'!G48/1000</f>
        <v>3399.9834700000001</v>
      </c>
      <c r="H48" s="65">
        <f>'в рублях'!H48/1000</f>
        <v>4236.3</v>
      </c>
      <c r="I48" s="65">
        <f>'в рублях'!I48/1000</f>
        <v>4664.3</v>
      </c>
      <c r="J48" s="65">
        <f>'в рублях'!J48/1000</f>
        <v>4664.3</v>
      </c>
      <c r="K48" s="81">
        <f>'в рублях'!K48/1000</f>
        <v>4664.3</v>
      </c>
      <c r="L48" s="80"/>
    </row>
    <row r="49" spans="1:12" ht="16.5" customHeight="1" x14ac:dyDescent="0.25">
      <c r="A49" s="14"/>
      <c r="B49" s="28"/>
      <c r="C49" s="27">
        <v>909</v>
      </c>
      <c r="D49" s="43" t="s">
        <v>17</v>
      </c>
      <c r="E49" s="42">
        <v>9</v>
      </c>
      <c r="F49" s="41">
        <v>9</v>
      </c>
      <c r="G49" s="67">
        <f>'в рублях'!G49/1000</f>
        <v>3399.9834700000001</v>
      </c>
      <c r="H49" s="67">
        <f>'в рублях'!H49/1000</f>
        <v>4236.3</v>
      </c>
      <c r="I49" s="67">
        <f>'в рублях'!I49/1000</f>
        <v>4664.3</v>
      </c>
      <c r="J49" s="67">
        <f>'в рублях'!J49/1000</f>
        <v>4664.3</v>
      </c>
      <c r="K49" s="82">
        <f>'в рублях'!K49/1000</f>
        <v>4664.3</v>
      </c>
      <c r="L49" s="80"/>
    </row>
    <row r="50" spans="1:12" ht="25.9" customHeight="1" x14ac:dyDescent="0.25">
      <c r="A50" s="14"/>
      <c r="B50" s="28">
        <v>1000</v>
      </c>
      <c r="C50" s="27">
        <v>1006</v>
      </c>
      <c r="D50" s="30" t="s">
        <v>16</v>
      </c>
      <c r="E50" s="29">
        <v>10</v>
      </c>
      <c r="F50" s="29" t="s">
        <v>3</v>
      </c>
      <c r="G50" s="65">
        <f>'в рублях'!G50/1000</f>
        <v>521912.48493000004</v>
      </c>
      <c r="H50" s="65">
        <f>'в рублях'!H50/1000</f>
        <v>329368.81508000003</v>
      </c>
      <c r="I50" s="65">
        <f>'в рублях'!I50/1000</f>
        <v>323222.99661000003</v>
      </c>
      <c r="J50" s="65">
        <f>'в рублях'!J50/1000</f>
        <v>330645.04745000007</v>
      </c>
      <c r="K50" s="81">
        <f>'в рублях'!K50/1000</f>
        <v>342243.86324000004</v>
      </c>
      <c r="L50" s="80"/>
    </row>
    <row r="51" spans="1:12" ht="16.5" customHeight="1" x14ac:dyDescent="0.25">
      <c r="A51" s="14"/>
      <c r="B51" s="28"/>
      <c r="C51" s="27">
        <v>1001</v>
      </c>
      <c r="D51" s="26" t="s">
        <v>15</v>
      </c>
      <c r="E51" s="25">
        <v>10</v>
      </c>
      <c r="F51" s="24">
        <v>1</v>
      </c>
      <c r="G51" s="67">
        <f>'в рублях'!G51/1000</f>
        <v>7508.1091500000002</v>
      </c>
      <c r="H51" s="67">
        <f>'в рублях'!H51/1000</f>
        <v>6657.9639999999999</v>
      </c>
      <c r="I51" s="67">
        <f>'в рублях'!I51/1000</f>
        <v>8257.9639999999999</v>
      </c>
      <c r="J51" s="67">
        <f>'в рублях'!J51/1000</f>
        <v>8257.9639999999999</v>
      </c>
      <c r="K51" s="82">
        <f>'в рублях'!K51/1000</f>
        <v>8257.9639999999999</v>
      </c>
      <c r="L51" s="80"/>
    </row>
    <row r="52" spans="1:12" ht="16.5" hidden="1" customHeight="1" x14ac:dyDescent="0.25">
      <c r="A52" s="14"/>
      <c r="B52" s="28"/>
      <c r="C52" s="27">
        <v>1002</v>
      </c>
      <c r="D52" s="38" t="s">
        <v>14</v>
      </c>
      <c r="E52" s="16">
        <v>10</v>
      </c>
      <c r="F52" s="37">
        <v>2</v>
      </c>
      <c r="G52" s="67">
        <f>'в рублях'!G52/1000</f>
        <v>0</v>
      </c>
      <c r="H52" s="67">
        <f>'в рублях'!H52/1000</f>
        <v>0</v>
      </c>
      <c r="I52" s="67">
        <f>'в рублях'!I52/1000</f>
        <v>0</v>
      </c>
      <c r="J52" s="67">
        <f>'в рублях'!J52/1000</f>
        <v>0</v>
      </c>
      <c r="K52" s="82">
        <f>'в рублях'!K52/1000</f>
        <v>0</v>
      </c>
      <c r="L52" s="80"/>
    </row>
    <row r="53" spans="1:12" ht="16.5" customHeight="1" x14ac:dyDescent="0.25">
      <c r="A53" s="14"/>
      <c r="B53" s="28"/>
      <c r="C53" s="27">
        <v>1003</v>
      </c>
      <c r="D53" s="38" t="s">
        <v>13</v>
      </c>
      <c r="E53" s="16">
        <v>10</v>
      </c>
      <c r="F53" s="37">
        <v>3</v>
      </c>
      <c r="G53" s="67">
        <f>'в рублях'!G53/1000</f>
        <v>27035.821600000003</v>
      </c>
      <c r="H53" s="67">
        <f>'в рублях'!H53/1000</f>
        <v>48106.768280000004</v>
      </c>
      <c r="I53" s="67">
        <f>'в рублях'!I53/1000</f>
        <v>20450.930239999998</v>
      </c>
      <c r="J53" s="67">
        <f>'в рублях'!J53/1000</f>
        <v>20892.430239999998</v>
      </c>
      <c r="K53" s="82">
        <f>'в рублях'!K53/1000</f>
        <v>30090.930239999998</v>
      </c>
      <c r="L53" s="80"/>
    </row>
    <row r="54" spans="1:12" ht="16.5" customHeight="1" x14ac:dyDescent="0.25">
      <c r="A54" s="14"/>
      <c r="B54" s="28"/>
      <c r="C54" s="27">
        <v>1004</v>
      </c>
      <c r="D54" s="38" t="s">
        <v>12</v>
      </c>
      <c r="E54" s="16">
        <v>10</v>
      </c>
      <c r="F54" s="37">
        <v>4</v>
      </c>
      <c r="G54" s="67">
        <f>'в рублях'!G54/1000</f>
        <v>292788.93748999998</v>
      </c>
      <c r="H54" s="67">
        <f>'в рублях'!H54/1000</f>
        <v>100552.91499999999</v>
      </c>
      <c r="I54" s="67">
        <f>'в рублях'!I54/1000</f>
        <v>102049.47368000001</v>
      </c>
      <c r="J54" s="67">
        <f>'в рублях'!J54/1000</f>
        <v>109567.26316</v>
      </c>
      <c r="K54" s="82">
        <f>'в рублях'!K54/1000</f>
        <v>111967.57895000001</v>
      </c>
      <c r="L54" s="80"/>
    </row>
    <row r="55" spans="1:12" ht="16.5" customHeight="1" x14ac:dyDescent="0.25">
      <c r="A55" s="14"/>
      <c r="B55" s="28"/>
      <c r="C55" s="27">
        <v>1006</v>
      </c>
      <c r="D55" s="35" t="s">
        <v>11</v>
      </c>
      <c r="E55" s="34">
        <v>10</v>
      </c>
      <c r="F55" s="33">
        <v>6</v>
      </c>
      <c r="G55" s="67">
        <f>'в рублях'!G55/1000</f>
        <v>194579.61669</v>
      </c>
      <c r="H55" s="67">
        <f>'в рублях'!H55/1000</f>
        <v>174051.16780000002</v>
      </c>
      <c r="I55" s="67">
        <f>'в рублях'!I55/1000</f>
        <v>192464.62868999998</v>
      </c>
      <c r="J55" s="67">
        <f>'в рублях'!J55/1000</f>
        <v>191927.39005000002</v>
      </c>
      <c r="K55" s="82">
        <f>'в рублях'!K55/1000</f>
        <v>191927.39005000002</v>
      </c>
      <c r="L55" s="80"/>
    </row>
    <row r="56" spans="1:12" ht="38.450000000000003" customHeight="1" x14ac:dyDescent="0.25">
      <c r="A56" s="14"/>
      <c r="B56" s="28">
        <v>1100</v>
      </c>
      <c r="C56" s="27">
        <v>1105</v>
      </c>
      <c r="D56" s="30" t="s">
        <v>10</v>
      </c>
      <c r="E56" s="29">
        <v>11</v>
      </c>
      <c r="F56" s="29" t="s">
        <v>3</v>
      </c>
      <c r="G56" s="65">
        <f>'в рублях'!G56/1000</f>
        <v>340182.28285000002</v>
      </c>
      <c r="H56" s="65">
        <f>'в рублях'!H56/1000</f>
        <v>383327.59341000009</v>
      </c>
      <c r="I56" s="65">
        <f>'в рублях'!I56/1000</f>
        <v>397125.63024999999</v>
      </c>
      <c r="J56" s="65">
        <f>'в рублях'!J56/1000</f>
        <v>402039.10394999996</v>
      </c>
      <c r="K56" s="81">
        <f>'в рублях'!K56/1000</f>
        <v>402039.10394999996</v>
      </c>
      <c r="L56" s="80"/>
    </row>
    <row r="57" spans="1:12" ht="23.45" customHeight="1" x14ac:dyDescent="0.25">
      <c r="A57" s="14"/>
      <c r="B57" s="28"/>
      <c r="C57" s="27">
        <v>1101</v>
      </c>
      <c r="D57" s="26" t="s">
        <v>9</v>
      </c>
      <c r="E57" s="25">
        <v>11</v>
      </c>
      <c r="F57" s="24">
        <v>1</v>
      </c>
      <c r="G57" s="67">
        <f>'в рублях'!G57/1000</f>
        <v>195479.44386000003</v>
      </c>
      <c r="H57" s="67">
        <f>'в рублях'!H57/1000</f>
        <v>219815.45471000005</v>
      </c>
      <c r="I57" s="67">
        <f>'в рублях'!I57/1000</f>
        <v>246684.48022999999</v>
      </c>
      <c r="J57" s="67">
        <f>'в рублях'!J57/1000</f>
        <v>250419.84865999999</v>
      </c>
      <c r="K57" s="82">
        <f>'в рублях'!K57/1000</f>
        <v>250419.84865999999</v>
      </c>
      <c r="L57" s="80"/>
    </row>
    <row r="58" spans="1:12" ht="23.45" customHeight="1" x14ac:dyDescent="0.25">
      <c r="A58" s="14"/>
      <c r="B58" s="28"/>
      <c r="C58" s="27"/>
      <c r="D58" s="91" t="s">
        <v>70</v>
      </c>
      <c r="E58" s="16">
        <v>11</v>
      </c>
      <c r="F58" s="16">
        <v>2</v>
      </c>
      <c r="G58" s="67">
        <v>0</v>
      </c>
      <c r="H58" s="67">
        <f>'в рублях'!H58/1000</f>
        <v>16680.138940000001</v>
      </c>
      <c r="I58" s="67">
        <f>'в рублях'!I58/1000</f>
        <v>0</v>
      </c>
      <c r="J58" s="67">
        <f>'в рублях'!J58/1000</f>
        <v>0</v>
      </c>
      <c r="K58" s="82">
        <f>'в рублях'!K58/1000</f>
        <v>0</v>
      </c>
      <c r="L58" s="80"/>
    </row>
    <row r="59" spans="1:12" ht="23.45" customHeight="1" x14ac:dyDescent="0.25">
      <c r="A59" s="14"/>
      <c r="B59" s="28"/>
      <c r="C59" s="27"/>
      <c r="D59" s="43" t="s">
        <v>71</v>
      </c>
      <c r="E59" s="42">
        <v>11</v>
      </c>
      <c r="F59" s="41">
        <v>3</v>
      </c>
      <c r="G59" s="67">
        <v>0</v>
      </c>
      <c r="H59" s="67">
        <f>'в рублях'!H59/1000</f>
        <v>126042.85499000001</v>
      </c>
      <c r="I59" s="67">
        <f>'в рублях'!I59/1000</f>
        <v>123538.90901999999</v>
      </c>
      <c r="J59" s="67">
        <f>'в рублях'!J59/1000</f>
        <v>124717.01429000001</v>
      </c>
      <c r="K59" s="82">
        <f>'в рублях'!K59/1000</f>
        <v>124717.01429000001</v>
      </c>
      <c r="L59" s="80"/>
    </row>
    <row r="60" spans="1:12" ht="36.6" customHeight="1" x14ac:dyDescent="0.25">
      <c r="A60" s="14"/>
      <c r="B60" s="28"/>
      <c r="C60" s="27">
        <v>1105</v>
      </c>
      <c r="D60" s="35" t="s">
        <v>8</v>
      </c>
      <c r="E60" s="34">
        <v>11</v>
      </c>
      <c r="F60" s="33">
        <v>5</v>
      </c>
      <c r="G60" s="67">
        <f>'в рублях'!G60/1000</f>
        <v>25913.687269999999</v>
      </c>
      <c r="H60" s="67">
        <f>'в рублях'!H60/1000</f>
        <v>20789.144769999999</v>
      </c>
      <c r="I60" s="67">
        <f>'в рублях'!I60/1000</f>
        <v>26902.241000000002</v>
      </c>
      <c r="J60" s="67">
        <f>'в рублях'!J60/1000</f>
        <v>26902.241000000002</v>
      </c>
      <c r="K60" s="82">
        <f>'в рублях'!K60/1000</f>
        <v>26902.241000000002</v>
      </c>
      <c r="L60" s="80"/>
    </row>
    <row r="61" spans="1:12" ht="33.6" customHeight="1" x14ac:dyDescent="0.25">
      <c r="A61" s="14"/>
      <c r="B61" s="28">
        <v>1200</v>
      </c>
      <c r="C61" s="27">
        <v>1204</v>
      </c>
      <c r="D61" s="30" t="s">
        <v>7</v>
      </c>
      <c r="E61" s="29">
        <v>12</v>
      </c>
      <c r="F61" s="29" t="s">
        <v>3</v>
      </c>
      <c r="G61" s="65">
        <f>'в рублях'!G61/1000</f>
        <v>111494.89812</v>
      </c>
      <c r="H61" s="65">
        <f>'в рублях'!H61/1000</f>
        <v>139581.17166999998</v>
      </c>
      <c r="I61" s="65">
        <f>'в рублях'!I61/1000</f>
        <v>97831.949859999993</v>
      </c>
      <c r="J61" s="65">
        <f>'в рублях'!J61/1000</f>
        <v>97831.949859999993</v>
      </c>
      <c r="K61" s="81">
        <f>'в рублях'!K61/1000</f>
        <v>97831.949859999993</v>
      </c>
      <c r="L61" s="80"/>
    </row>
    <row r="62" spans="1:12" ht="19.149999999999999" customHeight="1" x14ac:dyDescent="0.25">
      <c r="A62" s="14"/>
      <c r="B62" s="28"/>
      <c r="C62" s="27">
        <v>1202</v>
      </c>
      <c r="D62" s="26" t="s">
        <v>6</v>
      </c>
      <c r="E62" s="25">
        <v>12</v>
      </c>
      <c r="F62" s="24">
        <v>2</v>
      </c>
      <c r="G62" s="67">
        <f>'в рублях'!G62/1000</f>
        <v>103574.89812</v>
      </c>
      <c r="H62" s="67">
        <f>'в рублях'!H62/1000</f>
        <v>134531.17166999998</v>
      </c>
      <c r="I62" s="67">
        <f>'в рублях'!I62/1000</f>
        <v>90542.149900000004</v>
      </c>
      <c r="J62" s="67">
        <f>'в рублях'!J62/1000</f>
        <v>90542.149900000004</v>
      </c>
      <c r="K62" s="82">
        <f>'в рублях'!K62/1000</f>
        <v>90542.149900000004</v>
      </c>
      <c r="L62" s="80"/>
    </row>
    <row r="63" spans="1:12" ht="34.9" customHeight="1" x14ac:dyDescent="0.25">
      <c r="A63" s="14"/>
      <c r="B63" s="28"/>
      <c r="C63" s="27">
        <v>1204</v>
      </c>
      <c r="D63" s="35" t="s">
        <v>5</v>
      </c>
      <c r="E63" s="34">
        <v>12</v>
      </c>
      <c r="F63" s="33">
        <v>4</v>
      </c>
      <c r="G63" s="67">
        <f>'в рублях'!G63/1000</f>
        <v>7920</v>
      </c>
      <c r="H63" s="67">
        <f>'в рублях'!H63/1000</f>
        <v>5050</v>
      </c>
      <c r="I63" s="67">
        <f>'в рублях'!I63/1000</f>
        <v>7289.7999600000003</v>
      </c>
      <c r="J63" s="67">
        <f>'в рублях'!J63/1000</f>
        <v>7289.7999600000003</v>
      </c>
      <c r="K63" s="82">
        <f>'в рублях'!K63/1000</f>
        <v>7289.7999600000003</v>
      </c>
      <c r="L63" s="80"/>
    </row>
    <row r="64" spans="1:12" ht="39" customHeight="1" x14ac:dyDescent="0.25">
      <c r="A64" s="14"/>
      <c r="B64" s="28">
        <v>1300</v>
      </c>
      <c r="C64" s="27">
        <v>1301</v>
      </c>
      <c r="D64" s="30" t="s">
        <v>4</v>
      </c>
      <c r="E64" s="29">
        <v>13</v>
      </c>
      <c r="F64" s="29" t="s">
        <v>3</v>
      </c>
      <c r="G64" s="65">
        <f>'в рублях'!G64/1000</f>
        <v>76.539029999999997</v>
      </c>
      <c r="H64" s="65">
        <f>'в рублях'!H64/1000</f>
        <v>1000</v>
      </c>
      <c r="I64" s="65">
        <f>'в рублях'!I64/1000</f>
        <v>5000</v>
      </c>
      <c r="J64" s="65">
        <f>'в рублях'!J64/1000</f>
        <v>5000</v>
      </c>
      <c r="K64" s="81">
        <f>'в рублях'!K64/1000</f>
        <v>0</v>
      </c>
      <c r="L64" s="80"/>
    </row>
    <row r="65" spans="1:12" ht="44.45" customHeight="1" thickBot="1" x14ac:dyDescent="0.3">
      <c r="A65" s="14"/>
      <c r="B65" s="28"/>
      <c r="C65" s="27">
        <v>1301</v>
      </c>
      <c r="D65" s="26" t="s">
        <v>2</v>
      </c>
      <c r="E65" s="25">
        <v>13</v>
      </c>
      <c r="F65" s="24">
        <v>1</v>
      </c>
      <c r="G65" s="67">
        <f>'в рублях'!G65/1000</f>
        <v>76.539029999999997</v>
      </c>
      <c r="H65" s="67">
        <f>'в рублях'!H65/1000</f>
        <v>1000</v>
      </c>
      <c r="I65" s="67">
        <f>'в рублях'!I65/1000</f>
        <v>5000</v>
      </c>
      <c r="J65" s="67">
        <f>'в рублях'!J65/1000</f>
        <v>5000</v>
      </c>
      <c r="K65" s="82">
        <f>'в рублях'!K65/1000</f>
        <v>0</v>
      </c>
      <c r="L65" s="80"/>
    </row>
    <row r="66" spans="1:12" ht="409.6" hidden="1" customHeight="1" x14ac:dyDescent="0.25">
      <c r="A66" s="20"/>
      <c r="B66" s="19"/>
      <c r="C66" s="18">
        <v>1301</v>
      </c>
      <c r="D66" s="17" t="s">
        <v>1</v>
      </c>
      <c r="E66" s="16">
        <v>0</v>
      </c>
      <c r="F66" s="16">
        <v>0</v>
      </c>
      <c r="G66" s="65">
        <f>'в рублях'!G66/1000</f>
        <v>0</v>
      </c>
      <c r="H66" s="65">
        <f>'в рублях'!H66/1000</f>
        <v>0</v>
      </c>
      <c r="I66" s="65">
        <f>'в рублях'!I66/1000</f>
        <v>6978213.7000000002</v>
      </c>
      <c r="J66" s="65">
        <f>'в рублях'!J66/1000</f>
        <v>7034414</v>
      </c>
      <c r="K66" s="81">
        <f>'в рублях'!K66/1000</f>
        <v>6983014.7000000002</v>
      </c>
      <c r="L66" s="2"/>
    </row>
    <row r="67" spans="1:12" ht="17.25" customHeight="1" x14ac:dyDescent="0.25">
      <c r="A67" s="14"/>
      <c r="B67" s="13"/>
      <c r="C67" s="13"/>
      <c r="D67" s="88" t="s">
        <v>0</v>
      </c>
      <c r="E67" s="11"/>
      <c r="F67" s="10"/>
      <c r="G67" s="65">
        <f>'в рублях'!G67/1000</f>
        <v>12229759.111210002</v>
      </c>
      <c r="H67" s="65">
        <f>'в рублях'!H67/1000</f>
        <v>14893010.69675</v>
      </c>
      <c r="I67" s="65">
        <f>'в рублях'!I67/1000</f>
        <v>13874833</v>
      </c>
      <c r="J67" s="65">
        <f>'в рублях'!J67/1000</f>
        <v>12358827.300000001</v>
      </c>
      <c r="K67" s="81">
        <f>'в рублях'!K67/1000</f>
        <v>12011454.699999999</v>
      </c>
      <c r="L67" s="2"/>
    </row>
    <row r="68" spans="1:12" ht="16.5" customHeight="1" x14ac:dyDescent="0.3">
      <c r="A68" s="2"/>
      <c r="B68" s="2"/>
      <c r="C68" s="2"/>
      <c r="D68" s="8"/>
      <c r="E68" s="7"/>
      <c r="F68" s="7"/>
      <c r="G68" s="7"/>
      <c r="H68" s="7"/>
      <c r="I68" s="7"/>
      <c r="J68" s="7"/>
      <c r="K68" s="7"/>
      <c r="L68" s="2"/>
    </row>
    <row r="69" spans="1:12" ht="16.5" customHeight="1" x14ac:dyDescent="0.3">
      <c r="A69" s="2"/>
      <c r="B69" s="2"/>
      <c r="C69" s="2"/>
      <c r="D69" s="8"/>
      <c r="E69" s="7"/>
      <c r="F69" s="7"/>
      <c r="G69" s="7"/>
      <c r="H69" s="7"/>
      <c r="I69" s="85"/>
      <c r="J69" s="6"/>
      <c r="K69" s="6"/>
      <c r="L69" s="2"/>
    </row>
    <row r="70" spans="1:12" ht="17.25" customHeight="1" x14ac:dyDescent="0.3">
      <c r="A70" s="2"/>
      <c r="B70" s="2"/>
      <c r="C70" s="2"/>
      <c r="D70" s="5"/>
      <c r="E70" s="4"/>
      <c r="F70" s="4"/>
      <c r="G70" s="4"/>
      <c r="H70" s="4"/>
      <c r="I70" s="4"/>
      <c r="J70" s="3"/>
      <c r="K70" s="3"/>
      <c r="L70" s="2"/>
    </row>
  </sheetData>
  <mergeCells count="11">
    <mergeCell ref="K8:K9"/>
    <mergeCell ref="J3:K3"/>
    <mergeCell ref="D4:K4"/>
    <mergeCell ref="D6:K6"/>
    <mergeCell ref="D8:D9"/>
    <mergeCell ref="E8:E9"/>
    <mergeCell ref="F8:F9"/>
    <mergeCell ref="G8:G9"/>
    <mergeCell ref="H8:H9"/>
    <mergeCell ref="I8:I9"/>
    <mergeCell ref="J8:J9"/>
  </mergeCells>
  <pageMargins left="0.59055118110236204" right="0.59055118110236204" top="0.17" bottom="0.17" header="0.17" footer="0.17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opLeftCell="D7" workbookViewId="0">
      <selection activeCell="I12" sqref="I12"/>
    </sheetView>
  </sheetViews>
  <sheetFormatPr defaultColWidth="9.140625" defaultRowHeight="12.75" x14ac:dyDescent="0.2"/>
  <cols>
    <col min="1" max="3" width="0" style="1" hidden="1" customWidth="1"/>
    <col min="4" max="4" width="43.28515625" style="1" customWidth="1"/>
    <col min="5" max="5" width="5.7109375" style="1" customWidth="1"/>
    <col min="6" max="6" width="5.5703125" style="1" customWidth="1"/>
    <col min="7" max="7" width="19.28515625" style="1" hidden="1" customWidth="1"/>
    <col min="8" max="8" width="21.28515625" style="1" hidden="1" customWidth="1"/>
    <col min="9" max="9" width="18.85546875" style="1" customWidth="1"/>
    <col min="10" max="10" width="20.7109375" style="1" customWidth="1"/>
    <col min="11" max="11" width="19.42578125" style="1" customWidth="1"/>
    <col min="12" max="12" width="0" style="1" hidden="1" customWidth="1"/>
    <col min="13" max="256" width="9.140625" style="1" customWidth="1"/>
    <col min="257" max="16384" width="9.140625" style="1"/>
  </cols>
  <sheetData>
    <row r="1" spans="1:12" ht="16.5" customHeight="1" x14ac:dyDescent="0.3">
      <c r="A1" s="57"/>
      <c r="B1" s="57"/>
      <c r="C1" s="57"/>
      <c r="D1" s="56"/>
      <c r="E1" s="56"/>
      <c r="F1" s="55"/>
      <c r="G1" s="55"/>
      <c r="H1" s="55"/>
      <c r="I1" s="55"/>
      <c r="J1" s="7"/>
      <c r="K1" s="54"/>
      <c r="L1" s="2"/>
    </row>
    <row r="2" spans="1:12" ht="19.5" customHeight="1" x14ac:dyDescent="0.25">
      <c r="A2" s="50"/>
      <c r="B2" s="50"/>
      <c r="C2" s="50"/>
      <c r="D2" s="48"/>
      <c r="E2" s="48"/>
      <c r="F2" s="2"/>
      <c r="G2" s="2"/>
      <c r="H2" s="2"/>
      <c r="I2" s="2"/>
      <c r="J2" s="53"/>
      <c r="K2" s="78" t="s">
        <v>67</v>
      </c>
      <c r="L2" s="2"/>
    </row>
    <row r="3" spans="1:12" ht="18.600000000000001" customHeight="1" x14ac:dyDescent="0.25">
      <c r="A3" s="50"/>
      <c r="B3" s="50"/>
      <c r="C3" s="50"/>
      <c r="D3" s="48"/>
      <c r="E3" s="52"/>
      <c r="F3" s="2"/>
      <c r="G3" s="2"/>
      <c r="H3" s="2"/>
      <c r="I3" s="2"/>
      <c r="J3" s="93" t="s">
        <v>62</v>
      </c>
      <c r="K3" s="93"/>
      <c r="L3" s="2"/>
    </row>
    <row r="4" spans="1:12" ht="42" customHeight="1" x14ac:dyDescent="0.25">
      <c r="A4" s="50"/>
      <c r="B4" s="50"/>
      <c r="C4" s="50"/>
      <c r="D4" s="98" t="s">
        <v>66</v>
      </c>
      <c r="E4" s="98"/>
      <c r="F4" s="98"/>
      <c r="G4" s="98"/>
      <c r="H4" s="98"/>
      <c r="I4" s="98"/>
      <c r="J4" s="98"/>
      <c r="K4" s="98"/>
      <c r="L4" s="76"/>
    </row>
    <row r="5" spans="1:12" ht="13.9" hidden="1" customHeight="1" x14ac:dyDescent="0.25">
      <c r="A5" s="50"/>
      <c r="B5" s="50"/>
      <c r="C5" s="50"/>
      <c r="D5" s="73"/>
      <c r="E5" s="73"/>
      <c r="F5" s="74"/>
      <c r="G5" s="74"/>
      <c r="H5" s="74"/>
      <c r="I5" s="74"/>
      <c r="J5" s="75"/>
      <c r="K5" s="72"/>
      <c r="L5" s="2"/>
    </row>
    <row r="6" spans="1:12" ht="7.9" hidden="1" customHeight="1" x14ac:dyDescent="0.25">
      <c r="A6" s="50"/>
      <c r="B6" s="50"/>
      <c r="C6" s="50"/>
      <c r="D6" s="94"/>
      <c r="E6" s="94"/>
      <c r="F6" s="94"/>
      <c r="G6" s="94"/>
      <c r="H6" s="94"/>
      <c r="I6" s="94"/>
      <c r="J6" s="94"/>
      <c r="K6" s="94"/>
      <c r="L6" s="2"/>
    </row>
    <row r="7" spans="1:12" ht="17.25" customHeight="1" thickBot="1" x14ac:dyDescent="0.3">
      <c r="A7" s="50"/>
      <c r="B7" s="51"/>
      <c r="C7" s="51"/>
      <c r="D7" s="50"/>
      <c r="E7" s="50"/>
      <c r="F7" s="49"/>
      <c r="G7" s="49"/>
      <c r="H7" s="49"/>
      <c r="I7" s="49"/>
      <c r="J7" s="48"/>
      <c r="K7" s="79" t="s">
        <v>68</v>
      </c>
      <c r="L7" s="2"/>
    </row>
    <row r="8" spans="1:12" ht="22.15" customHeight="1" x14ac:dyDescent="0.25">
      <c r="A8" s="20"/>
      <c r="B8" s="47" t="s">
        <v>58</v>
      </c>
      <c r="C8" s="46" t="s">
        <v>57</v>
      </c>
      <c r="D8" s="95" t="s">
        <v>56</v>
      </c>
      <c r="E8" s="95" t="s">
        <v>61</v>
      </c>
      <c r="F8" s="95" t="s">
        <v>60</v>
      </c>
      <c r="G8" s="95" t="s">
        <v>64</v>
      </c>
      <c r="H8" s="95" t="s">
        <v>65</v>
      </c>
      <c r="I8" s="95" t="s">
        <v>59</v>
      </c>
      <c r="J8" s="95" t="s">
        <v>55</v>
      </c>
      <c r="K8" s="95" t="s">
        <v>54</v>
      </c>
      <c r="L8" s="2"/>
    </row>
    <row r="9" spans="1:12" ht="35.450000000000003" customHeight="1" x14ac:dyDescent="0.25">
      <c r="A9" s="20"/>
      <c r="B9" s="45"/>
      <c r="C9" s="86"/>
      <c r="D9" s="96"/>
      <c r="E9" s="96"/>
      <c r="F9" s="96"/>
      <c r="G9" s="96"/>
      <c r="H9" s="96"/>
      <c r="I9" s="96"/>
      <c r="J9" s="96"/>
      <c r="K9" s="96"/>
      <c r="L9" s="2"/>
    </row>
    <row r="10" spans="1:12" ht="16.5" customHeight="1" x14ac:dyDescent="0.25">
      <c r="A10" s="20"/>
      <c r="B10" s="45"/>
      <c r="C10" s="44"/>
      <c r="D10" s="87">
        <v>1</v>
      </c>
      <c r="E10" s="87">
        <v>2</v>
      </c>
      <c r="F10" s="87">
        <v>3</v>
      </c>
      <c r="G10" s="87">
        <v>4</v>
      </c>
      <c r="H10" s="87">
        <v>5</v>
      </c>
      <c r="I10" s="87">
        <v>6</v>
      </c>
      <c r="J10" s="87">
        <v>7</v>
      </c>
      <c r="K10" s="87">
        <v>8</v>
      </c>
      <c r="L10" s="2"/>
    </row>
    <row r="11" spans="1:12" ht="25.15" customHeight="1" x14ac:dyDescent="0.25">
      <c r="A11" s="14"/>
      <c r="B11" s="28">
        <v>100</v>
      </c>
      <c r="C11" s="27">
        <v>113</v>
      </c>
      <c r="D11" s="30" t="s">
        <v>53</v>
      </c>
      <c r="E11" s="29">
        <v>1</v>
      </c>
      <c r="F11" s="29" t="s">
        <v>3</v>
      </c>
      <c r="G11" s="65">
        <f>'в рублях'!G11/1000</f>
        <v>863499.23988999997</v>
      </c>
      <c r="H11" s="65">
        <f>'в рублях'!H11/1000</f>
        <v>1188287.8813799999</v>
      </c>
      <c r="I11" s="65">
        <f>'в рублях'!I11/1000-34748</f>
        <v>1378785.8831500001</v>
      </c>
      <c r="J11" s="65">
        <f>'в рублях'!J11/1000</f>
        <v>1449975.4186099998</v>
      </c>
      <c r="K11" s="81">
        <f>'в рублях'!K11/1000</f>
        <v>1544398.4256</v>
      </c>
      <c r="L11" s="80"/>
    </row>
    <row r="12" spans="1:12" ht="79.150000000000006" customHeight="1" x14ac:dyDescent="0.25">
      <c r="A12" s="14"/>
      <c r="B12" s="28"/>
      <c r="C12" s="27">
        <v>102</v>
      </c>
      <c r="D12" s="26" t="s">
        <v>52</v>
      </c>
      <c r="E12" s="25">
        <v>1</v>
      </c>
      <c r="F12" s="24">
        <v>2</v>
      </c>
      <c r="G12" s="67">
        <f>'в рублях'!G12/1000</f>
        <v>6192.1068800000003</v>
      </c>
      <c r="H12" s="67">
        <f>'в рублях'!H12/1000</f>
        <v>8371.8219100000006</v>
      </c>
      <c r="I12" s="67">
        <f>'в рублях'!I12/1000</f>
        <v>7753.4229999999998</v>
      </c>
      <c r="J12" s="67">
        <f>'в рублях'!J12/1000</f>
        <v>7753.4229999999998</v>
      </c>
      <c r="K12" s="82">
        <f>'в рублях'!K12/1000</f>
        <v>7753.4229999999998</v>
      </c>
      <c r="L12" s="80"/>
    </row>
    <row r="13" spans="1:12" ht="88.15" customHeight="1" x14ac:dyDescent="0.25">
      <c r="A13" s="14"/>
      <c r="B13" s="28"/>
      <c r="C13" s="27">
        <v>103</v>
      </c>
      <c r="D13" s="38" t="s">
        <v>51</v>
      </c>
      <c r="E13" s="16">
        <v>1</v>
      </c>
      <c r="F13" s="37">
        <v>3</v>
      </c>
      <c r="G13" s="67">
        <f>'в рублях'!G13/1000</f>
        <v>30271.69139</v>
      </c>
      <c r="H13" s="67">
        <f>'в рублях'!H13/1000</f>
        <v>33722.046999999999</v>
      </c>
      <c r="I13" s="67">
        <f>'в рублях'!I13/1000</f>
        <v>33478.245000000003</v>
      </c>
      <c r="J13" s="67">
        <f>'в рублях'!J13/1000</f>
        <v>33114.995000000003</v>
      </c>
      <c r="K13" s="82">
        <f>'в рублях'!K13/1000</f>
        <v>33114.995000000003</v>
      </c>
      <c r="L13" s="80"/>
    </row>
    <row r="14" spans="1:12" ht="108" customHeight="1" x14ac:dyDescent="0.25">
      <c r="A14" s="14"/>
      <c r="B14" s="28"/>
      <c r="C14" s="27">
        <v>104</v>
      </c>
      <c r="D14" s="38" t="s">
        <v>50</v>
      </c>
      <c r="E14" s="16">
        <v>1</v>
      </c>
      <c r="F14" s="37">
        <v>4</v>
      </c>
      <c r="G14" s="67">
        <f>'в рублях'!G14/1000</f>
        <v>268708.81883999996</v>
      </c>
      <c r="H14" s="67">
        <f>'в рублях'!H14/1000</f>
        <v>322008.01776000002</v>
      </c>
      <c r="I14" s="67">
        <f>'в рублях'!I14/1000</f>
        <v>308820.83494999999</v>
      </c>
      <c r="J14" s="67">
        <f>'в рублях'!J14/1000</f>
        <v>308820.83494999999</v>
      </c>
      <c r="K14" s="82">
        <f>'в рублях'!K14/1000</f>
        <v>308820.83494999999</v>
      </c>
      <c r="L14" s="80"/>
    </row>
    <row r="15" spans="1:12" ht="22.15" customHeight="1" x14ac:dyDescent="0.25">
      <c r="A15" s="14"/>
      <c r="B15" s="28"/>
      <c r="C15" s="27">
        <v>105</v>
      </c>
      <c r="D15" s="38" t="s">
        <v>49</v>
      </c>
      <c r="E15" s="16">
        <v>1</v>
      </c>
      <c r="F15" s="37">
        <v>5</v>
      </c>
      <c r="G15" s="67">
        <f>'в рублях'!G15/1000</f>
        <v>8.1</v>
      </c>
      <c r="H15" s="67">
        <f>'в рублях'!H15/1000</f>
        <v>19.7</v>
      </c>
      <c r="I15" s="67">
        <f>'в рублях'!I15/1000</f>
        <v>8.9</v>
      </c>
      <c r="J15" s="67">
        <f>'в рублях'!J15/1000</f>
        <v>4</v>
      </c>
      <c r="K15" s="82">
        <f>'в рублях'!K15/1000</f>
        <v>50.4</v>
      </c>
      <c r="L15" s="80"/>
    </row>
    <row r="16" spans="1:12" ht="77.45" customHeight="1" x14ac:dyDescent="0.25">
      <c r="A16" s="14"/>
      <c r="B16" s="28"/>
      <c r="C16" s="27">
        <v>106</v>
      </c>
      <c r="D16" s="38" t="s">
        <v>48</v>
      </c>
      <c r="E16" s="16">
        <v>1</v>
      </c>
      <c r="F16" s="37">
        <v>6</v>
      </c>
      <c r="G16" s="67">
        <f>'в рублях'!G16/1000</f>
        <v>81972.605980000008</v>
      </c>
      <c r="H16" s="67">
        <f>'в рублях'!H16/1000</f>
        <v>106831.37226</v>
      </c>
      <c r="I16" s="67">
        <f>'в рублях'!I16/1000</f>
        <v>100685.963</v>
      </c>
      <c r="J16" s="67">
        <f>'в рублях'!J16/1000</f>
        <v>100685.96394</v>
      </c>
      <c r="K16" s="82">
        <f>'в рублях'!K16/1000</f>
        <v>100685.96394</v>
      </c>
      <c r="L16" s="80"/>
    </row>
    <row r="17" spans="1:12" ht="31.15" customHeight="1" x14ac:dyDescent="0.25">
      <c r="A17" s="14"/>
      <c r="B17" s="28"/>
      <c r="C17" s="27"/>
      <c r="D17" s="38" t="s">
        <v>69</v>
      </c>
      <c r="E17" s="16">
        <v>1</v>
      </c>
      <c r="F17" s="37">
        <v>7</v>
      </c>
      <c r="G17" s="67">
        <f>'в рублях'!G17/1000</f>
        <v>0</v>
      </c>
      <c r="H17" s="67">
        <f>'в рублях'!H17/1000</f>
        <v>0</v>
      </c>
      <c r="I17" s="67">
        <f>'в рублях'!I17/1000</f>
        <v>0</v>
      </c>
      <c r="J17" s="67">
        <f>'в рублях'!J17/1000</f>
        <v>0</v>
      </c>
      <c r="K17" s="82">
        <f>'в рублях'!K17/1000</f>
        <v>0</v>
      </c>
      <c r="L17" s="80"/>
    </row>
    <row r="18" spans="1:12" ht="16.5" customHeight="1" x14ac:dyDescent="0.25">
      <c r="A18" s="14"/>
      <c r="B18" s="28"/>
      <c r="C18" s="27">
        <v>111</v>
      </c>
      <c r="D18" s="38" t="s">
        <v>47</v>
      </c>
      <c r="E18" s="16">
        <v>1</v>
      </c>
      <c r="F18" s="37">
        <v>11</v>
      </c>
      <c r="G18" s="67">
        <f>'в рублях'!G18/1000</f>
        <v>0</v>
      </c>
      <c r="H18" s="67">
        <f>'в рублях'!H18/1000</f>
        <v>72939.892049999995</v>
      </c>
      <c r="I18" s="67">
        <f>'в рублях'!I18/1000-34748</f>
        <v>153470.57469000001</v>
      </c>
      <c r="J18" s="67">
        <f>'в рублях'!J18/1000</f>
        <v>460673.70695999998</v>
      </c>
      <c r="K18" s="82">
        <f>'в рублях'!K18/1000</f>
        <v>561341.55395000009</v>
      </c>
      <c r="L18" s="80"/>
    </row>
    <row r="19" spans="1:12" ht="27.6" customHeight="1" x14ac:dyDescent="0.25">
      <c r="A19" s="14"/>
      <c r="B19" s="28"/>
      <c r="C19" s="27">
        <v>113</v>
      </c>
      <c r="D19" s="35" t="s">
        <v>46</v>
      </c>
      <c r="E19" s="34">
        <v>1</v>
      </c>
      <c r="F19" s="33">
        <v>13</v>
      </c>
      <c r="G19" s="67">
        <f>'в рублях'!G19/1000</f>
        <v>476345.91680000001</v>
      </c>
      <c r="H19" s="67">
        <f>'в рублях'!H19/1000</f>
        <v>644395.03039999993</v>
      </c>
      <c r="I19" s="67">
        <f>'в рублях'!I19/1000</f>
        <v>774567.94250999996</v>
      </c>
      <c r="J19" s="67">
        <f>'в рублях'!J19/1000</f>
        <v>538922.49476000003</v>
      </c>
      <c r="K19" s="82">
        <f>'в рублях'!K19/1000</f>
        <v>532631.25476000004</v>
      </c>
      <c r="L19" s="80"/>
    </row>
    <row r="20" spans="1:12" ht="42" customHeight="1" x14ac:dyDescent="0.25">
      <c r="A20" s="14"/>
      <c r="B20" s="28">
        <v>300</v>
      </c>
      <c r="C20" s="27">
        <v>314</v>
      </c>
      <c r="D20" s="30" t="s">
        <v>45</v>
      </c>
      <c r="E20" s="29">
        <v>3</v>
      </c>
      <c r="F20" s="29" t="s">
        <v>3</v>
      </c>
      <c r="G20" s="65">
        <f>'в рублях'!G20/1000</f>
        <v>235265.35456000001</v>
      </c>
      <c r="H20" s="65">
        <f>'в рублях'!H20/1000</f>
        <v>303282.09762000002</v>
      </c>
      <c r="I20" s="65">
        <f>'в рублях'!I20/1000</f>
        <v>243845.48689000003</v>
      </c>
      <c r="J20" s="65">
        <f>'в рублях'!J20/1000</f>
        <v>217395.10516000001</v>
      </c>
      <c r="K20" s="81">
        <f>'в рублях'!K20/1000</f>
        <v>217395.10516000001</v>
      </c>
      <c r="L20" s="80"/>
    </row>
    <row r="21" spans="1:12" ht="16.5" customHeight="1" x14ac:dyDescent="0.25">
      <c r="A21" s="14"/>
      <c r="B21" s="28"/>
      <c r="C21" s="27">
        <v>304</v>
      </c>
      <c r="D21" s="26" t="s">
        <v>44</v>
      </c>
      <c r="E21" s="25">
        <v>3</v>
      </c>
      <c r="F21" s="24">
        <v>4</v>
      </c>
      <c r="G21" s="67">
        <f>'в рублях'!G21/1000</f>
        <v>9963.54997</v>
      </c>
      <c r="H21" s="67">
        <f>'в рублях'!H21/1000</f>
        <v>12772.418369999999</v>
      </c>
      <c r="I21" s="67">
        <f>'в рублях'!I21/1000</f>
        <v>13357.4</v>
      </c>
      <c r="J21" s="67">
        <f>'в рублях'!J21/1000</f>
        <v>13338.3</v>
      </c>
      <c r="K21" s="82">
        <f>'в рублях'!K21/1000</f>
        <v>13338.3</v>
      </c>
      <c r="L21" s="80"/>
    </row>
    <row r="22" spans="1:12" ht="69.599999999999994" customHeight="1" x14ac:dyDescent="0.25">
      <c r="A22" s="14"/>
      <c r="B22" s="28"/>
      <c r="C22" s="27">
        <v>309</v>
      </c>
      <c r="D22" s="38" t="s">
        <v>43</v>
      </c>
      <c r="E22" s="16">
        <v>3</v>
      </c>
      <c r="F22" s="37">
        <v>9</v>
      </c>
      <c r="G22" s="67">
        <f>'в рублях'!G22/1000</f>
        <v>19243.5</v>
      </c>
      <c r="H22" s="67">
        <f>'в рублях'!H22/1000</f>
        <v>20740.73704</v>
      </c>
      <c r="I22" s="67">
        <f>'в рублях'!I22/1000</f>
        <v>32007.66143</v>
      </c>
      <c r="J22" s="67">
        <f>'в рублях'!J22/1000</f>
        <v>25836.9054</v>
      </c>
      <c r="K22" s="82">
        <f>'в рублях'!K22/1000</f>
        <v>25836.9054</v>
      </c>
      <c r="L22" s="80"/>
    </row>
    <row r="23" spans="1:12" ht="62.45" customHeight="1" x14ac:dyDescent="0.25">
      <c r="A23" s="14"/>
      <c r="B23" s="28"/>
      <c r="C23" s="27">
        <v>314</v>
      </c>
      <c r="D23" s="35" t="s">
        <v>42</v>
      </c>
      <c r="E23" s="34">
        <v>3</v>
      </c>
      <c r="F23" s="33">
        <v>14</v>
      </c>
      <c r="G23" s="67">
        <f>'в рублях'!G24/1000</f>
        <v>62496.598270000002</v>
      </c>
      <c r="H23" s="67">
        <f>'в рублях'!H24/1000</f>
        <v>120368.81564</v>
      </c>
      <c r="I23" s="67">
        <f>'в рублях'!I24/1000</f>
        <v>52867.433840000005</v>
      </c>
      <c r="J23" s="67">
        <f>'в рублях'!J24/1000</f>
        <v>33857.442640000001</v>
      </c>
      <c r="K23" s="82">
        <f>'в рублях'!K24/1000</f>
        <v>33857.442640000001</v>
      </c>
      <c r="L23" s="80"/>
    </row>
    <row r="24" spans="1:12" ht="29.45" customHeight="1" x14ac:dyDescent="0.25">
      <c r="A24" s="14"/>
      <c r="B24" s="28">
        <v>400</v>
      </c>
      <c r="C24" s="27">
        <v>412</v>
      </c>
      <c r="D24" s="30" t="s">
        <v>41</v>
      </c>
      <c r="E24" s="29">
        <v>4</v>
      </c>
      <c r="F24" s="29" t="s">
        <v>3</v>
      </c>
      <c r="G24" s="65">
        <f>'в рублях'!G25/1000</f>
        <v>1616115.8025</v>
      </c>
      <c r="H24" s="65">
        <f>'в рублях'!H25/1000</f>
        <v>1705668.6565399999</v>
      </c>
      <c r="I24" s="65">
        <f>'в рублях'!I25/1000</f>
        <v>1642147.7919199998</v>
      </c>
      <c r="J24" s="65">
        <f>'в рублях'!J25/1000</f>
        <v>1458372.8087200001</v>
      </c>
      <c r="K24" s="81">
        <f>'в рублях'!K25/1000</f>
        <v>1629883.0861500001</v>
      </c>
      <c r="L24" s="80"/>
    </row>
    <row r="25" spans="1:12" ht="18.600000000000001" customHeight="1" x14ac:dyDescent="0.25">
      <c r="A25" s="14"/>
      <c r="B25" s="28"/>
      <c r="C25" s="27">
        <v>401</v>
      </c>
      <c r="D25" s="26" t="s">
        <v>40</v>
      </c>
      <c r="E25" s="25">
        <v>4</v>
      </c>
      <c r="F25" s="24">
        <v>1</v>
      </c>
      <c r="G25" s="67">
        <f>'в рублях'!G26/1000</f>
        <v>7532.5381100000004</v>
      </c>
      <c r="H25" s="67">
        <f>'в рублях'!H26/1000</f>
        <v>13622.39761</v>
      </c>
      <c r="I25" s="67">
        <f>'в рублях'!I26/1000</f>
        <v>19303.025269999998</v>
      </c>
      <c r="J25" s="67">
        <f>'в рублях'!J26/1000</f>
        <v>19491.343809999998</v>
      </c>
      <c r="K25" s="82">
        <f>'в рублях'!K26/1000</f>
        <v>19679.662329999999</v>
      </c>
      <c r="L25" s="80"/>
    </row>
    <row r="26" spans="1:12" ht="16.5" customHeight="1" x14ac:dyDescent="0.25">
      <c r="A26" s="14"/>
      <c r="B26" s="28"/>
      <c r="C26" s="27">
        <v>405</v>
      </c>
      <c r="D26" s="38" t="s">
        <v>39</v>
      </c>
      <c r="E26" s="16">
        <v>4</v>
      </c>
      <c r="F26" s="37">
        <v>5</v>
      </c>
      <c r="G26" s="67">
        <f>'в рублях'!G27/1000</f>
        <v>30268.008249999999</v>
      </c>
      <c r="H26" s="67">
        <f>'в рублях'!H27/1000</f>
        <v>14217.4</v>
      </c>
      <c r="I26" s="67">
        <f>'в рублях'!I27/1000</f>
        <v>15973.3</v>
      </c>
      <c r="J26" s="67">
        <f>'в рублях'!J27/1000</f>
        <v>15800.6</v>
      </c>
      <c r="K26" s="82">
        <f>'в рублях'!K27/1000</f>
        <v>15724.4</v>
      </c>
      <c r="L26" s="80"/>
    </row>
    <row r="27" spans="1:12" ht="16.5" customHeight="1" x14ac:dyDescent="0.25">
      <c r="A27" s="14"/>
      <c r="B27" s="28"/>
      <c r="C27" s="27">
        <v>408</v>
      </c>
      <c r="D27" s="38" t="s">
        <v>38</v>
      </c>
      <c r="E27" s="16">
        <v>4</v>
      </c>
      <c r="F27" s="37">
        <v>8</v>
      </c>
      <c r="G27" s="67">
        <f>'в рублях'!G28/1000</f>
        <v>182287.74917</v>
      </c>
      <c r="H27" s="67">
        <f>'в рублях'!H28/1000</f>
        <v>208961.274</v>
      </c>
      <c r="I27" s="67">
        <f>'в рублях'!I28/1000</f>
        <v>192016.274</v>
      </c>
      <c r="J27" s="67">
        <f>'в рублях'!J28/1000</f>
        <v>192016.274</v>
      </c>
      <c r="K27" s="82">
        <f>'в рублях'!K28/1000</f>
        <v>192016.274</v>
      </c>
      <c r="L27" s="80"/>
    </row>
    <row r="28" spans="1:12" ht="16.5" customHeight="1" x14ac:dyDescent="0.25">
      <c r="A28" s="14"/>
      <c r="B28" s="28"/>
      <c r="C28" s="27">
        <v>409</v>
      </c>
      <c r="D28" s="38" t="s">
        <v>37</v>
      </c>
      <c r="E28" s="16">
        <v>4</v>
      </c>
      <c r="F28" s="37">
        <v>9</v>
      </c>
      <c r="G28" s="67">
        <f>'в рублях'!G29/1000</f>
        <v>1077608.5370100001</v>
      </c>
      <c r="H28" s="67">
        <f>'в рублях'!H29/1000</f>
        <v>884800.43164999993</v>
      </c>
      <c r="I28" s="67">
        <f>'в рублях'!I29/1000</f>
        <v>904751.13740999997</v>
      </c>
      <c r="J28" s="67">
        <f>'в рублях'!J29/1000</f>
        <v>748255.53567000001</v>
      </c>
      <c r="K28" s="82">
        <f>'в рублях'!K29/1000</f>
        <v>922092.58345999999</v>
      </c>
      <c r="L28" s="80"/>
    </row>
    <row r="29" spans="1:12" ht="16.5" customHeight="1" x14ac:dyDescent="0.25">
      <c r="A29" s="14"/>
      <c r="B29" s="28"/>
      <c r="C29" s="27">
        <v>410</v>
      </c>
      <c r="D29" s="38" t="s">
        <v>36</v>
      </c>
      <c r="E29" s="16">
        <v>4</v>
      </c>
      <c r="F29" s="37">
        <v>10</v>
      </c>
      <c r="G29" s="67">
        <f>'в рублях'!G30/1000</f>
        <v>12586.360640000001</v>
      </c>
      <c r="H29" s="67">
        <f>'в рублях'!H30/1000</f>
        <v>8484.0419999999995</v>
      </c>
      <c r="I29" s="67">
        <f>'в рублях'!I30/1000</f>
        <v>21734.73</v>
      </c>
      <c r="J29" s="67">
        <f>'в рублях'!J30/1000</f>
        <v>16734.73</v>
      </c>
      <c r="K29" s="82">
        <f>'в рублях'!K30/1000</f>
        <v>16734.73</v>
      </c>
      <c r="L29" s="80"/>
    </row>
    <row r="30" spans="1:12" ht="16.5" customHeight="1" x14ac:dyDescent="0.25">
      <c r="A30" s="14"/>
      <c r="B30" s="28"/>
      <c r="C30" s="27">
        <v>412</v>
      </c>
      <c r="D30" s="35" t="s">
        <v>35</v>
      </c>
      <c r="E30" s="34">
        <v>4</v>
      </c>
      <c r="F30" s="33">
        <v>12</v>
      </c>
      <c r="G30" s="67">
        <f>'в рублях'!G31/1000</f>
        <v>305832.60931999999</v>
      </c>
      <c r="H30" s="67">
        <f>'в рублях'!H31/1000</f>
        <v>575583.11127999995</v>
      </c>
      <c r="I30" s="67">
        <f>'в рублях'!I31/1000</f>
        <v>488369.32524000003</v>
      </c>
      <c r="J30" s="67">
        <f>'в рублях'!J31/1000</f>
        <v>466074.32524000003</v>
      </c>
      <c r="K30" s="82">
        <f>'в рублях'!K31/1000</f>
        <v>463635.43635999999</v>
      </c>
      <c r="L30" s="80"/>
    </row>
    <row r="31" spans="1:12" ht="26.45" customHeight="1" x14ac:dyDescent="0.25">
      <c r="A31" s="14"/>
      <c r="B31" s="28">
        <v>500</v>
      </c>
      <c r="C31" s="27">
        <v>505</v>
      </c>
      <c r="D31" s="30" t="s">
        <v>34</v>
      </c>
      <c r="E31" s="29">
        <v>5</v>
      </c>
      <c r="F31" s="29" t="s">
        <v>3</v>
      </c>
      <c r="G31" s="65">
        <f>'в рублях'!G32/1000</f>
        <v>1117924.8388700001</v>
      </c>
      <c r="H31" s="65">
        <f>'в рублях'!H32/1000</f>
        <v>2563681.76156</v>
      </c>
      <c r="I31" s="65">
        <f>'в рублях'!I32/1000</f>
        <v>935950.1836799999</v>
      </c>
      <c r="J31" s="65">
        <f>'в рублях'!J32/1000</f>
        <v>954028.83054000011</v>
      </c>
      <c r="K31" s="81">
        <f>'в рублях'!K32/1000</f>
        <v>904003.98054000014</v>
      </c>
      <c r="L31" s="80"/>
    </row>
    <row r="32" spans="1:12" ht="16.5" customHeight="1" x14ac:dyDescent="0.25">
      <c r="A32" s="14"/>
      <c r="B32" s="28"/>
      <c r="C32" s="27">
        <v>501</v>
      </c>
      <c r="D32" s="26" t="s">
        <v>33</v>
      </c>
      <c r="E32" s="25">
        <v>5</v>
      </c>
      <c r="F32" s="24">
        <v>1</v>
      </c>
      <c r="G32" s="67">
        <f>'в рублях'!G33/1000</f>
        <v>329161.36155999999</v>
      </c>
      <c r="H32" s="67">
        <f>'в рублях'!H33/1000</f>
        <v>1661396.7525899999</v>
      </c>
      <c r="I32" s="67">
        <f>'в рублях'!I33/1000</f>
        <v>141499.35706000001</v>
      </c>
      <c r="J32" s="67">
        <f>'в рублях'!J33/1000</f>
        <v>141103.52958</v>
      </c>
      <c r="K32" s="82">
        <f>'в рублях'!K33/1000</f>
        <v>141103.52958</v>
      </c>
      <c r="L32" s="80"/>
    </row>
    <row r="33" spans="1:12" ht="16.5" customHeight="1" x14ac:dyDescent="0.25">
      <c r="A33" s="14"/>
      <c r="B33" s="28"/>
      <c r="C33" s="27">
        <v>502</v>
      </c>
      <c r="D33" s="38" t="s">
        <v>32</v>
      </c>
      <c r="E33" s="16">
        <v>5</v>
      </c>
      <c r="F33" s="37">
        <v>2</v>
      </c>
      <c r="G33" s="67">
        <f>'в рублях'!G34/1000</f>
        <v>80103.960890000002</v>
      </c>
      <c r="H33" s="67">
        <f>'в рублях'!H34/1000</f>
        <v>102119.175</v>
      </c>
      <c r="I33" s="67">
        <f>'в рублях'!I34/1000</f>
        <v>106661.821</v>
      </c>
      <c r="J33" s="67">
        <f>'в рублях'!J34/1000</f>
        <v>188049.14600000001</v>
      </c>
      <c r="K33" s="82">
        <f>'в рублях'!K34/1000</f>
        <v>150024.296</v>
      </c>
      <c r="L33" s="80"/>
    </row>
    <row r="34" spans="1:12" ht="16.5" customHeight="1" x14ac:dyDescent="0.25">
      <c r="A34" s="14"/>
      <c r="B34" s="28"/>
      <c r="C34" s="27">
        <v>503</v>
      </c>
      <c r="D34" s="38" t="s">
        <v>31</v>
      </c>
      <c r="E34" s="16">
        <v>5</v>
      </c>
      <c r="F34" s="37">
        <v>3</v>
      </c>
      <c r="G34" s="67">
        <f>'в рублях'!G35/1000</f>
        <v>619641.02019000007</v>
      </c>
      <c r="H34" s="67">
        <f>'в рублях'!H35/1000</f>
        <v>718016.06028999994</v>
      </c>
      <c r="I34" s="67">
        <f>'в рублях'!I35/1000</f>
        <v>599152.40872000006</v>
      </c>
      <c r="J34" s="67">
        <f>'в рублях'!J35/1000</f>
        <v>536239.55805999995</v>
      </c>
      <c r="K34" s="82">
        <f>'в рублях'!K35/1000</f>
        <v>524239.55806000001</v>
      </c>
      <c r="L34" s="80"/>
    </row>
    <row r="35" spans="1:12" ht="36" customHeight="1" x14ac:dyDescent="0.25">
      <c r="A35" s="14"/>
      <c r="B35" s="28"/>
      <c r="C35" s="27">
        <v>505</v>
      </c>
      <c r="D35" s="35" t="s">
        <v>30</v>
      </c>
      <c r="E35" s="34">
        <v>5</v>
      </c>
      <c r="F35" s="33">
        <v>5</v>
      </c>
      <c r="G35" s="67">
        <f>'в рублях'!G36/1000</f>
        <v>89018.496230000004</v>
      </c>
      <c r="H35" s="67">
        <f>'в рублях'!H36/1000</f>
        <v>82149.773680000013</v>
      </c>
      <c r="I35" s="67">
        <f>'в рублях'!I36/1000</f>
        <v>88636.596900000004</v>
      </c>
      <c r="J35" s="67">
        <f>'в рублях'!J36/1000</f>
        <v>88636.596900000004</v>
      </c>
      <c r="K35" s="82">
        <f>'в рублях'!K36/1000</f>
        <v>88636.596900000004</v>
      </c>
      <c r="L35" s="80"/>
    </row>
    <row r="36" spans="1:12" ht="27" customHeight="1" x14ac:dyDescent="0.25">
      <c r="A36" s="14"/>
      <c r="B36" s="28">
        <v>600</v>
      </c>
      <c r="C36" s="27">
        <v>605</v>
      </c>
      <c r="D36" s="30" t="s">
        <v>29</v>
      </c>
      <c r="E36" s="29">
        <v>6</v>
      </c>
      <c r="F36" s="29" t="s">
        <v>3</v>
      </c>
      <c r="G36" s="65">
        <f>'в рублях'!G37/1000</f>
        <v>163.53899999999999</v>
      </c>
      <c r="H36" s="65">
        <f>'в рублях'!H37/1000</f>
        <v>196.5</v>
      </c>
      <c r="I36" s="65">
        <f>'в рублях'!I37/1000</f>
        <v>204.4</v>
      </c>
      <c r="J36" s="65">
        <f>'в рублях'!J37/1000</f>
        <v>204.6</v>
      </c>
      <c r="K36" s="81">
        <f>'в рублях'!K37/1000</f>
        <v>204.6</v>
      </c>
      <c r="L36" s="80"/>
    </row>
    <row r="37" spans="1:12" ht="16.5" customHeight="1" x14ac:dyDescent="0.25">
      <c r="A37" s="14"/>
      <c r="B37" s="28"/>
      <c r="C37" s="27">
        <v>605</v>
      </c>
      <c r="D37" s="43" t="s">
        <v>28</v>
      </c>
      <c r="E37" s="42">
        <v>6</v>
      </c>
      <c r="F37" s="41">
        <v>5</v>
      </c>
      <c r="G37" s="67">
        <f>'в рублях'!G38/1000</f>
        <v>163.53899999999999</v>
      </c>
      <c r="H37" s="67">
        <f>'в рублях'!H38/1000</f>
        <v>196.5</v>
      </c>
      <c r="I37" s="67">
        <f>'в рублях'!I38/1000</f>
        <v>204.4</v>
      </c>
      <c r="J37" s="67">
        <f>'в рублях'!J38/1000</f>
        <v>204.6</v>
      </c>
      <c r="K37" s="82">
        <f>'в рублях'!K38/1000</f>
        <v>204.6</v>
      </c>
      <c r="L37" s="80"/>
    </row>
    <row r="38" spans="1:12" ht="25.15" customHeight="1" x14ac:dyDescent="0.25">
      <c r="A38" s="14"/>
      <c r="B38" s="28">
        <v>700</v>
      </c>
      <c r="C38" s="27">
        <v>709</v>
      </c>
      <c r="D38" s="30" t="s">
        <v>27</v>
      </c>
      <c r="E38" s="29">
        <v>7</v>
      </c>
      <c r="F38" s="29" t="s">
        <v>3</v>
      </c>
      <c r="G38" s="65">
        <f>'в рублях'!G39/1000</f>
        <v>7174083.1174100004</v>
      </c>
      <c r="H38" s="65">
        <f>'в рублях'!H39/1000</f>
        <v>8009836.6756999996</v>
      </c>
      <c r="I38" s="65">
        <f>'в рублях'!I39/1000</f>
        <v>8530805.4346500002</v>
      </c>
      <c r="J38" s="65">
        <f>'в рублях'!J39/1000</f>
        <v>7168527.7195999995</v>
      </c>
      <c r="K38" s="81">
        <f>'в рублях'!K39/1000</f>
        <v>6598641.0943900002</v>
      </c>
      <c r="L38" s="80"/>
    </row>
    <row r="39" spans="1:12" ht="16.5" customHeight="1" x14ac:dyDescent="0.25">
      <c r="A39" s="14"/>
      <c r="B39" s="28"/>
      <c r="C39" s="27">
        <v>701</v>
      </c>
      <c r="D39" s="26" t="s">
        <v>26</v>
      </c>
      <c r="E39" s="25">
        <v>7</v>
      </c>
      <c r="F39" s="24">
        <v>1</v>
      </c>
      <c r="G39" s="67">
        <f>'в рублях'!G40/1000</f>
        <v>1930135.8165899999</v>
      </c>
      <c r="H39" s="67">
        <f>'в рублях'!H40/1000</f>
        <v>2179870.1255100002</v>
      </c>
      <c r="I39" s="67">
        <f>'в рублях'!I40/1000</f>
        <v>2312857.30963</v>
      </c>
      <c r="J39" s="67">
        <f>'в рублях'!J40/1000</f>
        <v>2312376.12163</v>
      </c>
      <c r="K39" s="82">
        <f>'в рублях'!K40/1000</f>
        <v>2312356.4416300002</v>
      </c>
      <c r="L39" s="80"/>
    </row>
    <row r="40" spans="1:12" ht="16.5" customHeight="1" x14ac:dyDescent="0.25">
      <c r="A40" s="14"/>
      <c r="B40" s="28"/>
      <c r="C40" s="27">
        <v>702</v>
      </c>
      <c r="D40" s="38" t="s">
        <v>25</v>
      </c>
      <c r="E40" s="16">
        <v>7</v>
      </c>
      <c r="F40" s="37">
        <v>2</v>
      </c>
      <c r="G40" s="67">
        <f>'в рублях'!G41/1000</f>
        <v>3890342.1887600003</v>
      </c>
      <c r="H40" s="67">
        <f>'в рублях'!H41/1000</f>
        <v>5126131.0440299995</v>
      </c>
      <c r="I40" s="67">
        <f>'в рублях'!I41/1000</f>
        <v>5418410.65123</v>
      </c>
      <c r="J40" s="67">
        <f>'в рублях'!J41/1000</f>
        <v>4058694.7071799999</v>
      </c>
      <c r="K40" s="82">
        <f>'в рублях'!K41/1000</f>
        <v>3488808.0819699997</v>
      </c>
      <c r="L40" s="80"/>
    </row>
    <row r="41" spans="1:12" ht="16.5" customHeight="1" x14ac:dyDescent="0.25">
      <c r="A41" s="14"/>
      <c r="B41" s="28"/>
      <c r="C41" s="27">
        <v>703</v>
      </c>
      <c r="D41" s="38" t="s">
        <v>24</v>
      </c>
      <c r="E41" s="16">
        <v>7</v>
      </c>
      <c r="F41" s="37">
        <v>3</v>
      </c>
      <c r="G41" s="67">
        <f>'в рублях'!G42/1000</f>
        <v>402105.09337000002</v>
      </c>
      <c r="H41" s="67">
        <f>'в рублях'!H42/1000</f>
        <v>417746.99742000003</v>
      </c>
      <c r="I41" s="67">
        <f>'в рублях'!I42/1000</f>
        <v>465888.24477999995</v>
      </c>
      <c r="J41" s="67">
        <f>'в рублях'!J42/1000</f>
        <v>465784.84977999999</v>
      </c>
      <c r="K41" s="82">
        <f>'в рублях'!K42/1000</f>
        <v>465784.84977999999</v>
      </c>
      <c r="L41" s="80"/>
    </row>
    <row r="42" spans="1:12" ht="16.5" customHeight="1" x14ac:dyDescent="0.25">
      <c r="A42" s="14"/>
      <c r="B42" s="28"/>
      <c r="C42" s="27">
        <v>707</v>
      </c>
      <c r="D42" s="38" t="s">
        <v>23</v>
      </c>
      <c r="E42" s="16">
        <v>7</v>
      </c>
      <c r="F42" s="37">
        <v>7</v>
      </c>
      <c r="G42" s="67">
        <f>'в рублях'!G43/1000</f>
        <v>641918.39885</v>
      </c>
      <c r="H42" s="67">
        <f>'в рублях'!H43/1000</f>
        <v>55406.203569999998</v>
      </c>
      <c r="I42" s="67">
        <f>'в рублях'!I43/1000</f>
        <v>84286.396459999989</v>
      </c>
      <c r="J42" s="67">
        <f>'в рублях'!J43/1000</f>
        <v>82703.02046</v>
      </c>
      <c r="K42" s="82">
        <f>'в рублях'!K43/1000</f>
        <v>82703.02046</v>
      </c>
      <c r="L42" s="80"/>
    </row>
    <row r="43" spans="1:12" ht="16.5" customHeight="1" x14ac:dyDescent="0.25">
      <c r="A43" s="14"/>
      <c r="B43" s="28"/>
      <c r="C43" s="27">
        <v>709</v>
      </c>
      <c r="D43" s="35" t="s">
        <v>22</v>
      </c>
      <c r="E43" s="34">
        <v>7</v>
      </c>
      <c r="F43" s="33">
        <v>9</v>
      </c>
      <c r="G43" s="67">
        <f>'в рублях'!G44/1000</f>
        <v>309581.61984</v>
      </c>
      <c r="H43" s="67">
        <f>'в рублях'!H44/1000</f>
        <v>230682.30516999998</v>
      </c>
      <c r="I43" s="67">
        <f>'в рублях'!I44/1000</f>
        <v>249362.83255000002</v>
      </c>
      <c r="J43" s="67">
        <f>'в рублях'!J44/1000</f>
        <v>248969.02055000002</v>
      </c>
      <c r="K43" s="82">
        <f>'в рублях'!K44/1000</f>
        <v>248988.70055000001</v>
      </c>
      <c r="L43" s="80"/>
    </row>
    <row r="44" spans="1:12" ht="23.45" customHeight="1" x14ac:dyDescent="0.25">
      <c r="A44" s="14"/>
      <c r="B44" s="28">
        <v>800</v>
      </c>
      <c r="C44" s="27">
        <v>804</v>
      </c>
      <c r="D44" s="30" t="s">
        <v>21</v>
      </c>
      <c r="E44" s="29">
        <v>8</v>
      </c>
      <c r="F44" s="29" t="s">
        <v>3</v>
      </c>
      <c r="G44" s="65">
        <f>'в рублях'!G45/1000</f>
        <v>245641.03058000002</v>
      </c>
      <c r="H44" s="65">
        <f>'в рублях'!H45/1000</f>
        <v>264543.24378999998</v>
      </c>
      <c r="I44" s="65">
        <f>'в рублях'!I45/1000</f>
        <v>280500.94299000001</v>
      </c>
      <c r="J44" s="65">
        <f>'в рублях'!J45/1000</f>
        <v>270142.41610999999</v>
      </c>
      <c r="K44" s="81">
        <f>'в рублях'!K45/1000</f>
        <v>270149.19111000001</v>
      </c>
      <c r="L44" s="80"/>
    </row>
    <row r="45" spans="1:12" ht="16.5" customHeight="1" x14ac:dyDescent="0.25">
      <c r="A45" s="14"/>
      <c r="B45" s="28"/>
      <c r="C45" s="27">
        <v>801</v>
      </c>
      <c r="D45" s="26" t="s">
        <v>20</v>
      </c>
      <c r="E45" s="25">
        <v>8</v>
      </c>
      <c r="F45" s="24">
        <v>1</v>
      </c>
      <c r="G45" s="67">
        <f>'в рублях'!G46/1000</f>
        <v>245534.83058000001</v>
      </c>
      <c r="H45" s="67">
        <f>'в рублях'!H46/1000</f>
        <v>264437.04378999997</v>
      </c>
      <c r="I45" s="67">
        <f>'в рублях'!I46/1000</f>
        <v>280393.34299000003</v>
      </c>
      <c r="J45" s="67">
        <f>'в рублях'!J46/1000</f>
        <v>270033.41610999999</v>
      </c>
      <c r="K45" s="82">
        <f>'в рублях'!K46/1000</f>
        <v>270038.79110999999</v>
      </c>
      <c r="L45" s="80"/>
    </row>
    <row r="46" spans="1:12" ht="16.5" customHeight="1" x14ac:dyDescent="0.25">
      <c r="A46" s="14"/>
      <c r="B46" s="28"/>
      <c r="C46" s="27">
        <v>804</v>
      </c>
      <c r="D46" s="35" t="s">
        <v>19</v>
      </c>
      <c r="E46" s="34">
        <v>8</v>
      </c>
      <c r="F46" s="33">
        <v>4</v>
      </c>
      <c r="G46" s="67">
        <f>'в рублях'!G47/1000</f>
        <v>106.2</v>
      </c>
      <c r="H46" s="67">
        <f>'в рублях'!H47/1000</f>
        <v>106.2</v>
      </c>
      <c r="I46" s="67">
        <f>'в рублях'!I47/1000</f>
        <v>107.6</v>
      </c>
      <c r="J46" s="67">
        <f>'в рублях'!J47/1000</f>
        <v>109</v>
      </c>
      <c r="K46" s="82">
        <f>'в рублях'!K47/1000</f>
        <v>110.4</v>
      </c>
      <c r="L46" s="80"/>
    </row>
    <row r="47" spans="1:12" ht="21" customHeight="1" x14ac:dyDescent="0.25">
      <c r="A47" s="14"/>
      <c r="B47" s="28">
        <v>900</v>
      </c>
      <c r="C47" s="27">
        <v>909</v>
      </c>
      <c r="D47" s="30" t="s">
        <v>18</v>
      </c>
      <c r="E47" s="29">
        <v>9</v>
      </c>
      <c r="F47" s="29" t="s">
        <v>3</v>
      </c>
      <c r="G47" s="65">
        <f>'в рублях'!G48/1000</f>
        <v>3399.9834700000001</v>
      </c>
      <c r="H47" s="65">
        <f>'в рублях'!H48/1000</f>
        <v>4236.3</v>
      </c>
      <c r="I47" s="65">
        <f>'в рублях'!I48/1000</f>
        <v>4664.3</v>
      </c>
      <c r="J47" s="65">
        <f>'в рублях'!J48/1000</f>
        <v>4664.3</v>
      </c>
      <c r="K47" s="81">
        <f>'в рублях'!K48/1000</f>
        <v>4664.3</v>
      </c>
      <c r="L47" s="80"/>
    </row>
    <row r="48" spans="1:12" ht="16.5" customHeight="1" x14ac:dyDescent="0.25">
      <c r="A48" s="14"/>
      <c r="B48" s="28"/>
      <c r="C48" s="27">
        <v>909</v>
      </c>
      <c r="D48" s="43" t="s">
        <v>17</v>
      </c>
      <c r="E48" s="42">
        <v>9</v>
      </c>
      <c r="F48" s="41">
        <v>9</v>
      </c>
      <c r="G48" s="67">
        <f>'в рублях'!G49/1000</f>
        <v>3399.9834700000001</v>
      </c>
      <c r="H48" s="67">
        <f>'в рублях'!H49/1000</f>
        <v>4236.3</v>
      </c>
      <c r="I48" s="67">
        <f>'в рублях'!I49/1000</f>
        <v>4664.3</v>
      </c>
      <c r="J48" s="67">
        <f>'в рублях'!J49/1000</f>
        <v>4664.3</v>
      </c>
      <c r="K48" s="82">
        <f>'в рублях'!K49/1000</f>
        <v>4664.3</v>
      </c>
      <c r="L48" s="80"/>
    </row>
    <row r="49" spans="1:12" ht="25.9" customHeight="1" x14ac:dyDescent="0.25">
      <c r="A49" s="14"/>
      <c r="B49" s="28">
        <v>1000</v>
      </c>
      <c r="C49" s="27">
        <v>1006</v>
      </c>
      <c r="D49" s="30" t="s">
        <v>16</v>
      </c>
      <c r="E49" s="29">
        <v>10</v>
      </c>
      <c r="F49" s="29" t="s">
        <v>3</v>
      </c>
      <c r="G49" s="65">
        <f>'в рублях'!G50/1000</f>
        <v>521912.48493000004</v>
      </c>
      <c r="H49" s="65">
        <f>'в рублях'!H50/1000</f>
        <v>329368.81508000003</v>
      </c>
      <c r="I49" s="65">
        <f>'в рублях'!I50/1000</f>
        <v>323222.99661000003</v>
      </c>
      <c r="J49" s="65">
        <f>'в рублях'!J50/1000</f>
        <v>330645.04745000007</v>
      </c>
      <c r="K49" s="81">
        <f>'в рублях'!K50/1000</f>
        <v>342243.86324000004</v>
      </c>
      <c r="L49" s="80"/>
    </row>
    <row r="50" spans="1:12" ht="16.5" customHeight="1" x14ac:dyDescent="0.25">
      <c r="A50" s="14"/>
      <c r="B50" s="28"/>
      <c r="C50" s="27">
        <v>1001</v>
      </c>
      <c r="D50" s="26" t="s">
        <v>15</v>
      </c>
      <c r="E50" s="25">
        <v>10</v>
      </c>
      <c r="F50" s="24">
        <v>1</v>
      </c>
      <c r="G50" s="67">
        <f>'в рублях'!G51/1000</f>
        <v>7508.1091500000002</v>
      </c>
      <c r="H50" s="67">
        <f>'в рублях'!H51/1000</f>
        <v>6657.9639999999999</v>
      </c>
      <c r="I50" s="67">
        <f>'в рублях'!I51/1000</f>
        <v>8257.9639999999999</v>
      </c>
      <c r="J50" s="67">
        <f>'в рублях'!J51/1000</f>
        <v>8257.9639999999999</v>
      </c>
      <c r="K50" s="82">
        <f>'в рублях'!K51/1000</f>
        <v>8257.9639999999999</v>
      </c>
      <c r="L50" s="80"/>
    </row>
    <row r="51" spans="1:12" ht="16.5" customHeight="1" x14ac:dyDescent="0.25">
      <c r="A51" s="14"/>
      <c r="B51" s="28"/>
      <c r="C51" s="27">
        <v>1002</v>
      </c>
      <c r="D51" s="38" t="s">
        <v>14</v>
      </c>
      <c r="E51" s="16">
        <v>10</v>
      </c>
      <c r="F51" s="37">
        <v>2</v>
      </c>
      <c r="G51" s="67">
        <f>'в рублях'!G52/1000</f>
        <v>0</v>
      </c>
      <c r="H51" s="67">
        <f>'в рублях'!H52/1000</f>
        <v>0</v>
      </c>
      <c r="I51" s="67">
        <f>'в рублях'!I52/1000</f>
        <v>0</v>
      </c>
      <c r="J51" s="67">
        <f>'в рублях'!J52/1000</f>
        <v>0</v>
      </c>
      <c r="K51" s="82">
        <f>'в рублях'!K52/1000</f>
        <v>0</v>
      </c>
      <c r="L51" s="80"/>
    </row>
    <row r="52" spans="1:12" ht="16.5" customHeight="1" x14ac:dyDescent="0.25">
      <c r="A52" s="14"/>
      <c r="B52" s="28"/>
      <c r="C52" s="27">
        <v>1003</v>
      </c>
      <c r="D52" s="38" t="s">
        <v>13</v>
      </c>
      <c r="E52" s="16">
        <v>10</v>
      </c>
      <c r="F52" s="37">
        <v>3</v>
      </c>
      <c r="G52" s="67">
        <f>'в рублях'!G53/1000</f>
        <v>27035.821600000003</v>
      </c>
      <c r="H52" s="67">
        <f>'в рублях'!H53/1000</f>
        <v>48106.768280000004</v>
      </c>
      <c r="I52" s="67">
        <f>'в рублях'!I53/1000</f>
        <v>20450.930239999998</v>
      </c>
      <c r="J52" s="67">
        <f>'в рублях'!J53/1000</f>
        <v>20892.430239999998</v>
      </c>
      <c r="K52" s="82">
        <f>'в рублях'!K53/1000</f>
        <v>30090.930239999998</v>
      </c>
      <c r="L52" s="80"/>
    </row>
    <row r="53" spans="1:12" ht="16.5" customHeight="1" x14ac:dyDescent="0.25">
      <c r="A53" s="14"/>
      <c r="B53" s="28"/>
      <c r="C53" s="27">
        <v>1004</v>
      </c>
      <c r="D53" s="38" t="s">
        <v>12</v>
      </c>
      <c r="E53" s="16">
        <v>10</v>
      </c>
      <c r="F53" s="37">
        <v>4</v>
      </c>
      <c r="G53" s="67">
        <f>'в рублях'!G54/1000</f>
        <v>292788.93748999998</v>
      </c>
      <c r="H53" s="67">
        <f>'в рублях'!H54/1000</f>
        <v>100552.91499999999</v>
      </c>
      <c r="I53" s="67">
        <f>'в рублях'!I54/1000</f>
        <v>102049.47368000001</v>
      </c>
      <c r="J53" s="67">
        <f>'в рублях'!J54/1000</f>
        <v>109567.26316</v>
      </c>
      <c r="K53" s="82">
        <f>'в рублях'!K54/1000</f>
        <v>111967.57895000001</v>
      </c>
      <c r="L53" s="80"/>
    </row>
    <row r="54" spans="1:12" ht="16.5" customHeight="1" x14ac:dyDescent="0.25">
      <c r="A54" s="14"/>
      <c r="B54" s="28"/>
      <c r="C54" s="27">
        <v>1006</v>
      </c>
      <c r="D54" s="35" t="s">
        <v>11</v>
      </c>
      <c r="E54" s="34">
        <v>10</v>
      </c>
      <c r="F54" s="33">
        <v>6</v>
      </c>
      <c r="G54" s="67">
        <f>'в рублях'!G55/1000</f>
        <v>194579.61669</v>
      </c>
      <c r="H54" s="67">
        <f>'в рублях'!H55/1000</f>
        <v>174051.16780000002</v>
      </c>
      <c r="I54" s="67">
        <f>'в рублях'!I55/1000</f>
        <v>192464.62868999998</v>
      </c>
      <c r="J54" s="67">
        <f>'в рублях'!J55/1000</f>
        <v>191927.39005000002</v>
      </c>
      <c r="K54" s="82">
        <f>'в рублях'!K55/1000</f>
        <v>191927.39005000002</v>
      </c>
      <c r="L54" s="80"/>
    </row>
    <row r="55" spans="1:12" ht="38.450000000000003" customHeight="1" x14ac:dyDescent="0.25">
      <c r="A55" s="14"/>
      <c r="B55" s="28">
        <v>1100</v>
      </c>
      <c r="C55" s="27">
        <v>1105</v>
      </c>
      <c r="D55" s="30" t="s">
        <v>10</v>
      </c>
      <c r="E55" s="29">
        <v>11</v>
      </c>
      <c r="F55" s="29" t="s">
        <v>3</v>
      </c>
      <c r="G55" s="65">
        <f>'в рублях'!G56/1000</f>
        <v>340182.28285000002</v>
      </c>
      <c r="H55" s="65">
        <f>'в рублях'!H56/1000</f>
        <v>383327.59341000009</v>
      </c>
      <c r="I55" s="65">
        <f>'в рублях'!I56/1000</f>
        <v>397125.63024999999</v>
      </c>
      <c r="J55" s="65">
        <f>'в рублях'!J56/1000</f>
        <v>402039.10394999996</v>
      </c>
      <c r="K55" s="81">
        <f>'в рублях'!K56/1000</f>
        <v>402039.10394999996</v>
      </c>
      <c r="L55" s="80"/>
    </row>
    <row r="56" spans="1:12" ht="23.45" customHeight="1" x14ac:dyDescent="0.25">
      <c r="A56" s="14"/>
      <c r="B56" s="28"/>
      <c r="C56" s="27">
        <v>1101</v>
      </c>
      <c r="D56" s="26" t="s">
        <v>9</v>
      </c>
      <c r="E56" s="25">
        <v>11</v>
      </c>
      <c r="F56" s="24">
        <v>1</v>
      </c>
      <c r="G56" s="67">
        <f>'в рублях'!G57/1000</f>
        <v>195479.44386000003</v>
      </c>
      <c r="H56" s="67">
        <f>'в рублях'!H57/1000</f>
        <v>219815.45471000005</v>
      </c>
      <c r="I56" s="67">
        <f>'в рублях'!I57/1000</f>
        <v>246684.48022999999</v>
      </c>
      <c r="J56" s="67">
        <f>'в рублях'!J57/1000</f>
        <v>250419.84865999999</v>
      </c>
      <c r="K56" s="82">
        <f>'в рублях'!K57/1000</f>
        <v>250419.84865999999</v>
      </c>
      <c r="L56" s="80"/>
    </row>
    <row r="57" spans="1:12" ht="36.6" customHeight="1" x14ac:dyDescent="0.25">
      <c r="A57" s="14"/>
      <c r="B57" s="28"/>
      <c r="C57" s="27">
        <v>1105</v>
      </c>
      <c r="D57" s="35" t="s">
        <v>8</v>
      </c>
      <c r="E57" s="34">
        <v>11</v>
      </c>
      <c r="F57" s="33">
        <v>5</v>
      </c>
      <c r="G57" s="67">
        <f>'в рублях'!G60/1000</f>
        <v>25913.687269999999</v>
      </c>
      <c r="H57" s="67">
        <f>'в рублях'!H60/1000</f>
        <v>20789.144769999999</v>
      </c>
      <c r="I57" s="67">
        <f>'в рублях'!I60/1000</f>
        <v>26902.241000000002</v>
      </c>
      <c r="J57" s="67">
        <f>'в рублях'!J60/1000</f>
        <v>26902.241000000002</v>
      </c>
      <c r="K57" s="82">
        <f>'в рублях'!K60/1000</f>
        <v>26902.241000000002</v>
      </c>
      <c r="L57" s="80"/>
    </row>
    <row r="58" spans="1:12" ht="33.6" customHeight="1" x14ac:dyDescent="0.25">
      <c r="A58" s="14"/>
      <c r="B58" s="28">
        <v>1200</v>
      </c>
      <c r="C58" s="27">
        <v>1204</v>
      </c>
      <c r="D58" s="30" t="s">
        <v>7</v>
      </c>
      <c r="E58" s="29">
        <v>12</v>
      </c>
      <c r="F58" s="29" t="s">
        <v>3</v>
      </c>
      <c r="G58" s="65">
        <f>'в рублях'!G61/1000</f>
        <v>111494.89812</v>
      </c>
      <c r="H58" s="65">
        <f>'в рублях'!H61/1000</f>
        <v>139581.17166999998</v>
      </c>
      <c r="I58" s="65">
        <f>'в рублях'!I61/1000</f>
        <v>97831.949859999993</v>
      </c>
      <c r="J58" s="65">
        <f>'в рублях'!J61/1000</f>
        <v>97831.949859999993</v>
      </c>
      <c r="K58" s="81">
        <f>'в рублях'!K61/1000</f>
        <v>97831.949859999993</v>
      </c>
      <c r="L58" s="80"/>
    </row>
    <row r="59" spans="1:12" ht="19.149999999999999" customHeight="1" x14ac:dyDescent="0.25">
      <c r="A59" s="14"/>
      <c r="B59" s="28"/>
      <c r="C59" s="27">
        <v>1202</v>
      </c>
      <c r="D59" s="26" t="s">
        <v>6</v>
      </c>
      <c r="E59" s="25">
        <v>12</v>
      </c>
      <c r="F59" s="24">
        <v>2</v>
      </c>
      <c r="G59" s="67">
        <f>'в рублях'!G62/1000</f>
        <v>103574.89812</v>
      </c>
      <c r="H59" s="67">
        <f>'в рублях'!H62/1000</f>
        <v>134531.17166999998</v>
      </c>
      <c r="I59" s="67">
        <f>'в рублях'!I62/1000</f>
        <v>90542.149900000004</v>
      </c>
      <c r="J59" s="67">
        <f>'в рублях'!J62/1000</f>
        <v>90542.149900000004</v>
      </c>
      <c r="K59" s="82">
        <f>'в рублях'!K62/1000</f>
        <v>90542.149900000004</v>
      </c>
      <c r="L59" s="80"/>
    </row>
    <row r="60" spans="1:12" ht="34.9" customHeight="1" x14ac:dyDescent="0.25">
      <c r="A60" s="14"/>
      <c r="B60" s="28"/>
      <c r="C60" s="27">
        <v>1204</v>
      </c>
      <c r="D60" s="35" t="s">
        <v>5</v>
      </c>
      <c r="E60" s="34">
        <v>12</v>
      </c>
      <c r="F60" s="33">
        <v>4</v>
      </c>
      <c r="G60" s="67">
        <f>'в рублях'!G63/1000</f>
        <v>7920</v>
      </c>
      <c r="H60" s="67">
        <f>'в рублях'!H63/1000</f>
        <v>5050</v>
      </c>
      <c r="I60" s="67">
        <f>'в рублях'!I63/1000</f>
        <v>7289.7999600000003</v>
      </c>
      <c r="J60" s="67">
        <f>'в рублях'!J63/1000</f>
        <v>7289.7999600000003</v>
      </c>
      <c r="K60" s="82">
        <f>'в рублях'!K63/1000</f>
        <v>7289.7999600000003</v>
      </c>
      <c r="L60" s="80"/>
    </row>
    <row r="61" spans="1:12" ht="39" customHeight="1" x14ac:dyDescent="0.25">
      <c r="A61" s="14"/>
      <c r="B61" s="28">
        <v>1300</v>
      </c>
      <c r="C61" s="27">
        <v>1301</v>
      </c>
      <c r="D61" s="30" t="s">
        <v>4</v>
      </c>
      <c r="E61" s="29">
        <v>13</v>
      </c>
      <c r="F61" s="29" t="s">
        <v>3</v>
      </c>
      <c r="G61" s="65">
        <f>'в рублях'!G64/1000</f>
        <v>76.539029999999997</v>
      </c>
      <c r="H61" s="65">
        <f>'в рублях'!H64/1000</f>
        <v>1000</v>
      </c>
      <c r="I61" s="65">
        <f>'в рублях'!I64/1000</f>
        <v>5000</v>
      </c>
      <c r="J61" s="65">
        <f>'в рублях'!J64/1000</f>
        <v>5000</v>
      </c>
      <c r="K61" s="81">
        <f>'в рублях'!K64/1000</f>
        <v>0</v>
      </c>
      <c r="L61" s="80"/>
    </row>
    <row r="62" spans="1:12" ht="44.45" customHeight="1" thickBot="1" x14ac:dyDescent="0.3">
      <c r="A62" s="14"/>
      <c r="B62" s="28"/>
      <c r="C62" s="27">
        <v>1301</v>
      </c>
      <c r="D62" s="26" t="s">
        <v>2</v>
      </c>
      <c r="E62" s="25">
        <v>13</v>
      </c>
      <c r="F62" s="24">
        <v>1</v>
      </c>
      <c r="G62" s="67">
        <f>'в рублях'!G65/1000</f>
        <v>76.539029999999997</v>
      </c>
      <c r="H62" s="67">
        <f>'в рублях'!H65/1000</f>
        <v>1000</v>
      </c>
      <c r="I62" s="67">
        <f>'в рублях'!I65/1000</f>
        <v>5000</v>
      </c>
      <c r="J62" s="67">
        <f>'в рублях'!J65/1000</f>
        <v>5000</v>
      </c>
      <c r="K62" s="82">
        <f>'в рублях'!K65/1000</f>
        <v>0</v>
      </c>
      <c r="L62" s="80"/>
    </row>
    <row r="63" spans="1:12" ht="409.6" hidden="1" customHeight="1" x14ac:dyDescent="0.25">
      <c r="A63" s="20"/>
      <c r="B63" s="19"/>
      <c r="C63" s="18">
        <v>1301</v>
      </c>
      <c r="D63" s="17" t="s">
        <v>1</v>
      </c>
      <c r="E63" s="16">
        <v>0</v>
      </c>
      <c r="F63" s="16">
        <v>0</v>
      </c>
      <c r="G63" s="65">
        <f>'в рублях'!G66/1000</f>
        <v>0</v>
      </c>
      <c r="H63" s="65">
        <f>'в рублях'!H66/1000</f>
        <v>0</v>
      </c>
      <c r="I63" s="65">
        <f>'в рублях'!I66/1000</f>
        <v>6978213.7000000002</v>
      </c>
      <c r="J63" s="65">
        <f>'в рублях'!J66/1000</f>
        <v>7034414</v>
      </c>
      <c r="K63" s="81">
        <f>'в рублях'!K66/1000</f>
        <v>6983014.7000000002</v>
      </c>
      <c r="L63" s="2"/>
    </row>
    <row r="64" spans="1:12" ht="17.25" customHeight="1" x14ac:dyDescent="0.25">
      <c r="A64" s="14"/>
      <c r="B64" s="13"/>
      <c r="C64" s="13"/>
      <c r="D64" s="88" t="s">
        <v>0</v>
      </c>
      <c r="E64" s="11"/>
      <c r="F64" s="10"/>
      <c r="G64" s="65">
        <f>'в рублях'!G67/1000</f>
        <v>12229759.111210002</v>
      </c>
      <c r="H64" s="65">
        <f>'в рублях'!H67/1000</f>
        <v>14893010.69675</v>
      </c>
      <c r="I64" s="65">
        <f>'в рублях'!I67/1000-34748</f>
        <v>13840085</v>
      </c>
      <c r="J64" s="65">
        <f>'в рублях'!J67/1000</f>
        <v>12358827.300000001</v>
      </c>
      <c r="K64" s="81">
        <f>'в рублях'!K67/1000</f>
        <v>12011454.699999999</v>
      </c>
      <c r="L64" s="2"/>
    </row>
    <row r="65" spans="1:12" ht="16.5" customHeight="1" x14ac:dyDescent="0.3">
      <c r="A65" s="2"/>
      <c r="B65" s="2"/>
      <c r="C65" s="2"/>
      <c r="D65" s="8"/>
      <c r="E65" s="7"/>
      <c r="F65" s="7"/>
      <c r="G65" s="7"/>
      <c r="H65" s="7"/>
      <c r="I65" s="7"/>
      <c r="J65" s="7"/>
      <c r="K65" s="7"/>
      <c r="L65" s="2"/>
    </row>
    <row r="66" spans="1:12" ht="16.5" customHeight="1" x14ac:dyDescent="0.3">
      <c r="A66" s="2"/>
      <c r="B66" s="2"/>
      <c r="C66" s="2"/>
      <c r="D66" s="8"/>
      <c r="E66" s="7"/>
      <c r="F66" s="7"/>
      <c r="G66" s="7"/>
      <c r="H66" s="7"/>
      <c r="I66" s="85"/>
      <c r="J66" s="6"/>
      <c r="K66" s="6"/>
      <c r="L66" s="2"/>
    </row>
    <row r="67" spans="1:12" ht="17.25" customHeight="1" x14ac:dyDescent="0.3">
      <c r="A67" s="2"/>
      <c r="B67" s="2"/>
      <c r="C67" s="2"/>
      <c r="D67" s="5"/>
      <c r="E67" s="4"/>
      <c r="F67" s="4"/>
      <c r="G67" s="4"/>
      <c r="H67" s="4"/>
      <c r="I67" s="4"/>
      <c r="J67" s="3"/>
      <c r="K67" s="3"/>
      <c r="L67" s="2"/>
    </row>
  </sheetData>
  <mergeCells count="11">
    <mergeCell ref="K8:K9"/>
    <mergeCell ref="J3:K3"/>
    <mergeCell ref="D4:K4"/>
    <mergeCell ref="D6:K6"/>
    <mergeCell ref="D8:D9"/>
    <mergeCell ref="E8:E9"/>
    <mergeCell ref="F8:F9"/>
    <mergeCell ref="G8:G9"/>
    <mergeCell ref="H8:H9"/>
    <mergeCell ref="I8:I9"/>
    <mergeCell ref="J8:J9"/>
  </mergeCells>
  <pageMargins left="0.59055118110236204" right="0.59055118110236204" top="0.17" bottom="0.17" header="0.17" footer="0.1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 рублях</vt:lpstr>
      <vt:lpstr>Приложение № 7</vt:lpstr>
      <vt:lpstr>Приложение №9 (3)</vt:lpstr>
      <vt:lpstr>'в рублях'!Заголовки_для_печати</vt:lpstr>
      <vt:lpstr>'Приложение № 7'!Заголовки_для_печати</vt:lpstr>
      <vt:lpstr>'Приложение №9 (3)'!Заголовки_для_печати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LazarevaOS</dc:creator>
  <cp:lastModifiedBy>Лазарева Оксана Сергеевна</cp:lastModifiedBy>
  <cp:lastPrinted>2023-11-13T06:08:51Z</cp:lastPrinted>
  <dcterms:created xsi:type="dcterms:W3CDTF">2017-11-09T14:39:10Z</dcterms:created>
  <dcterms:modified xsi:type="dcterms:W3CDTF">2023-12-08T12:47:18Z</dcterms:modified>
</cp:coreProperties>
</file>