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990" windowWidth="19215" windowHeight="10860" tabRatio="601" activeTab="1"/>
  </bookViews>
  <sheets>
    <sheet name="приложение 1" sheetId="24" r:id="rId1"/>
    <sheet name="приложение 2" sheetId="23" r:id="rId2"/>
  </sheets>
  <definedNames>
    <definedName name="_xlnm.Print_Titles" localSheetId="1">'приложение 2'!$7:$7</definedName>
    <definedName name="_xlnm.Print_Area" localSheetId="1">'приложение 2'!$A$1:$M$57</definedName>
  </definedNames>
  <calcPr calcId="145621"/>
</workbook>
</file>

<file path=xl/calcChain.xml><?xml version="1.0" encoding="utf-8"?>
<calcChain xmlns="http://schemas.openxmlformats.org/spreadsheetml/2006/main">
  <c r="J20" i="24" l="1"/>
  <c r="J23" i="24"/>
  <c r="J22" i="24"/>
  <c r="J21" i="24"/>
  <c r="J19" i="24"/>
  <c r="J18" i="24"/>
  <c r="J17" i="24"/>
  <c r="J16" i="24"/>
  <c r="J15" i="24"/>
  <c r="J14" i="24"/>
  <c r="J13" i="24"/>
  <c r="M48" i="23" l="1"/>
  <c r="L48" i="23"/>
  <c r="K48" i="23"/>
  <c r="J48" i="23"/>
  <c r="L27" i="23" l="1"/>
  <c r="K51" i="23"/>
  <c r="L51" i="23"/>
  <c r="M51" i="23"/>
  <c r="J51" i="23"/>
  <c r="K45" i="23"/>
  <c r="L45" i="23"/>
  <c r="M45" i="23"/>
  <c r="J45" i="23"/>
  <c r="K42" i="23"/>
  <c r="L42" i="23"/>
  <c r="M42" i="23"/>
  <c r="J42" i="23"/>
  <c r="K39" i="23"/>
  <c r="L39" i="23"/>
  <c r="M39" i="23"/>
  <c r="J39" i="23"/>
  <c r="K36" i="23"/>
  <c r="L36" i="23"/>
  <c r="M36" i="23"/>
  <c r="J36" i="23"/>
  <c r="K30" i="23"/>
  <c r="K27" i="23" s="1"/>
  <c r="L30" i="23"/>
  <c r="M30" i="23"/>
  <c r="M27" i="23" s="1"/>
  <c r="J30" i="23"/>
  <c r="J27" i="23" s="1"/>
  <c r="K24" i="23"/>
  <c r="L24" i="23"/>
  <c r="M24" i="23"/>
  <c r="J24" i="23"/>
  <c r="K21" i="23"/>
  <c r="L21" i="23"/>
  <c r="M21" i="23"/>
  <c r="J21" i="23"/>
  <c r="K15" i="23"/>
  <c r="L15" i="23"/>
  <c r="M15" i="23"/>
  <c r="J15" i="23"/>
  <c r="K18" i="23"/>
  <c r="L18" i="23"/>
  <c r="M18" i="23"/>
  <c r="J18" i="23"/>
  <c r="J11" i="23" l="1"/>
  <c r="K11" i="23"/>
  <c r="L11" i="23"/>
  <c r="M11" i="23"/>
  <c r="J12" i="23"/>
  <c r="K12" i="23"/>
  <c r="L12" i="23"/>
  <c r="M12" i="23"/>
  <c r="I11" i="23"/>
  <c r="I12" i="23"/>
  <c r="I45" i="23" l="1"/>
  <c r="I44" i="23"/>
  <c r="J77" i="23" l="1"/>
  <c r="K77" i="23"/>
  <c r="L77" i="23"/>
  <c r="M77" i="23"/>
  <c r="J78" i="23"/>
  <c r="K78" i="23"/>
  <c r="L78" i="23"/>
  <c r="M78" i="23"/>
  <c r="I78" i="23"/>
  <c r="I77" i="23"/>
  <c r="H77" i="23" l="1"/>
  <c r="H78" i="23"/>
  <c r="H24" i="23" l="1"/>
  <c r="I53" i="23" l="1"/>
  <c r="J53" i="23"/>
  <c r="K53" i="23"/>
  <c r="L53" i="23"/>
  <c r="M53" i="23"/>
  <c r="I54" i="23"/>
  <c r="J54" i="23"/>
  <c r="K54" i="23"/>
  <c r="L54" i="23"/>
  <c r="M54" i="23"/>
  <c r="I27" i="23"/>
  <c r="I46" i="23"/>
  <c r="I76" i="23" s="1"/>
  <c r="J46" i="23"/>
  <c r="J76" i="23" s="1"/>
  <c r="K46" i="23"/>
  <c r="K76" i="23" s="1"/>
  <c r="L46" i="23"/>
  <c r="L76" i="23" s="1"/>
  <c r="M46" i="23"/>
  <c r="M76" i="23" s="1"/>
  <c r="H48" i="23"/>
  <c r="H76" i="23" l="1"/>
  <c r="H51" i="23"/>
  <c r="H54" i="23" s="1"/>
  <c r="I26" i="23" l="1"/>
  <c r="J26" i="23"/>
  <c r="J25" i="23" s="1"/>
  <c r="K26" i="23"/>
  <c r="L26" i="23"/>
  <c r="M26" i="23"/>
  <c r="H66" i="23" l="1"/>
  <c r="H50" i="23"/>
  <c r="M49" i="23"/>
  <c r="L49" i="23"/>
  <c r="K49" i="23"/>
  <c r="J49" i="23"/>
  <c r="I49" i="23"/>
  <c r="H45" i="23"/>
  <c r="H44" i="23"/>
  <c r="M43" i="23"/>
  <c r="L43" i="23"/>
  <c r="K43" i="23"/>
  <c r="J43" i="23"/>
  <c r="I43" i="23"/>
  <c r="H42" i="23"/>
  <c r="H41" i="23"/>
  <c r="M40" i="23"/>
  <c r="L40" i="23"/>
  <c r="K40" i="23"/>
  <c r="J40" i="23"/>
  <c r="I40" i="23"/>
  <c r="H39" i="23"/>
  <c r="H38" i="23"/>
  <c r="M37" i="23"/>
  <c r="L37" i="23"/>
  <c r="K37" i="23"/>
  <c r="J37" i="23"/>
  <c r="I37" i="23"/>
  <c r="H36" i="23"/>
  <c r="H35" i="23"/>
  <c r="M34" i="23"/>
  <c r="L34" i="23"/>
  <c r="K34" i="23"/>
  <c r="J34" i="23"/>
  <c r="I34" i="23"/>
  <c r="H33" i="23"/>
  <c r="H32" i="23"/>
  <c r="H30" i="23"/>
  <c r="H29" i="23"/>
  <c r="M28" i="23"/>
  <c r="L28" i="23"/>
  <c r="K28" i="23"/>
  <c r="J28" i="23"/>
  <c r="I28" i="23"/>
  <c r="H23" i="23"/>
  <c r="M22" i="23"/>
  <c r="L22" i="23"/>
  <c r="K22" i="23"/>
  <c r="J22" i="23"/>
  <c r="I22" i="23"/>
  <c r="H21" i="23"/>
  <c r="H20" i="23"/>
  <c r="M19" i="23"/>
  <c r="L19" i="23"/>
  <c r="K19" i="23"/>
  <c r="J19" i="23"/>
  <c r="I19" i="23"/>
  <c r="H18" i="23"/>
  <c r="H72" i="23" s="1"/>
  <c r="H17" i="23"/>
  <c r="M16" i="23"/>
  <c r="M70" i="23" s="1"/>
  <c r="L16" i="23"/>
  <c r="L70" i="23" s="1"/>
  <c r="K16" i="23"/>
  <c r="K70" i="23" s="1"/>
  <c r="J16" i="23"/>
  <c r="J70" i="23" s="1"/>
  <c r="I16" i="23"/>
  <c r="I70" i="23" s="1"/>
  <c r="H15" i="23"/>
  <c r="H14" i="23"/>
  <c r="M13" i="23"/>
  <c r="M61" i="23" s="1"/>
  <c r="L13" i="23"/>
  <c r="K13" i="23"/>
  <c r="J13" i="23"/>
  <c r="I13" i="23"/>
  <c r="I61" i="23" s="1"/>
  <c r="H47" i="23"/>
  <c r="H46" i="23" s="1"/>
  <c r="I74" i="23"/>
  <c r="J74" i="23"/>
  <c r="K74" i="23"/>
  <c r="L74" i="23"/>
  <c r="M74" i="23"/>
  <c r="I75" i="23"/>
  <c r="J75" i="23"/>
  <c r="K75" i="23"/>
  <c r="L75" i="23"/>
  <c r="M75" i="23"/>
  <c r="I71" i="23"/>
  <c r="J71" i="23"/>
  <c r="K71" i="23"/>
  <c r="L71" i="23"/>
  <c r="M71" i="23"/>
  <c r="I72" i="23"/>
  <c r="J72" i="23"/>
  <c r="K72" i="23"/>
  <c r="L72" i="23"/>
  <c r="M72" i="23"/>
  <c r="I65" i="23"/>
  <c r="J65" i="23"/>
  <c r="K65" i="23"/>
  <c r="L65" i="23"/>
  <c r="M65" i="23"/>
  <c r="I66" i="23"/>
  <c r="J66" i="23"/>
  <c r="K66" i="23"/>
  <c r="L66" i="23"/>
  <c r="M66" i="23"/>
  <c r="I63" i="23"/>
  <c r="J63" i="23"/>
  <c r="J69" i="23" s="1"/>
  <c r="K63" i="23"/>
  <c r="L63" i="23"/>
  <c r="L69" i="23" s="1"/>
  <c r="M63" i="23"/>
  <c r="I62" i="23"/>
  <c r="I68" i="23" s="1"/>
  <c r="J62" i="23"/>
  <c r="K62" i="23"/>
  <c r="K68" i="23" s="1"/>
  <c r="L62" i="23"/>
  <c r="M62" i="23"/>
  <c r="M68" i="23" s="1"/>
  <c r="M80" i="23" l="1"/>
  <c r="I80" i="23"/>
  <c r="K80" i="23"/>
  <c r="L81" i="23"/>
  <c r="J81" i="23"/>
  <c r="L68" i="23"/>
  <c r="L80" i="23" s="1"/>
  <c r="M69" i="23"/>
  <c r="M81" i="23" s="1"/>
  <c r="I69" i="23"/>
  <c r="I81" i="23" s="1"/>
  <c r="J68" i="23"/>
  <c r="J80" i="23" s="1"/>
  <c r="K69" i="23"/>
  <c r="K81" i="23" s="1"/>
  <c r="K73" i="23"/>
  <c r="M64" i="23"/>
  <c r="M52" i="23"/>
  <c r="L64" i="23"/>
  <c r="L52" i="23"/>
  <c r="K64" i="23"/>
  <c r="K52" i="23"/>
  <c r="J64" i="23"/>
  <c r="J52" i="23"/>
  <c r="H75" i="23"/>
  <c r="I64" i="23"/>
  <c r="I52" i="23"/>
  <c r="H65" i="23"/>
  <c r="H53" i="23"/>
  <c r="H63" i="23"/>
  <c r="I56" i="23"/>
  <c r="M56" i="23"/>
  <c r="L56" i="23"/>
  <c r="H34" i="23"/>
  <c r="H37" i="23"/>
  <c r="H40" i="23"/>
  <c r="H43" i="23"/>
  <c r="L10" i="23"/>
  <c r="K10" i="23"/>
  <c r="K56" i="23"/>
  <c r="H13" i="23"/>
  <c r="H16" i="23"/>
  <c r="H70" i="23" s="1"/>
  <c r="J10" i="23"/>
  <c r="L61" i="23"/>
  <c r="K61" i="23"/>
  <c r="H49" i="23"/>
  <c r="J73" i="23"/>
  <c r="H19" i="23"/>
  <c r="H31" i="23"/>
  <c r="I73" i="23"/>
  <c r="M73" i="23"/>
  <c r="H74" i="23"/>
  <c r="H12" i="23"/>
  <c r="J61" i="23"/>
  <c r="L73" i="23"/>
  <c r="H71" i="23"/>
  <c r="H26" i="23"/>
  <c r="H28" i="23"/>
  <c r="I10" i="23"/>
  <c r="J56" i="23"/>
  <c r="H62" i="23"/>
  <c r="H11" i="23"/>
  <c r="M10" i="23"/>
  <c r="H22" i="23"/>
  <c r="H69" i="23" l="1"/>
  <c r="H81" i="23" s="1"/>
  <c r="H68" i="23"/>
  <c r="H80" i="23" s="1"/>
  <c r="H64" i="23"/>
  <c r="H52" i="23"/>
  <c r="H56" i="23"/>
  <c r="M67" i="23"/>
  <c r="H61" i="23"/>
  <c r="I67" i="23"/>
  <c r="L67" i="23"/>
  <c r="M79" i="23"/>
  <c r="J79" i="23"/>
  <c r="K79" i="23"/>
  <c r="J67" i="23"/>
  <c r="I79" i="23"/>
  <c r="L79" i="23"/>
  <c r="H10" i="23"/>
  <c r="K67" i="23"/>
  <c r="H73" i="23"/>
  <c r="H67" i="23" l="1"/>
  <c r="H79" i="23"/>
  <c r="L25" i="23" l="1"/>
  <c r="K25" i="23"/>
  <c r="K57" i="23"/>
  <c r="K55" i="23" s="1"/>
  <c r="I25" i="23"/>
  <c r="M25" i="23"/>
  <c r="M57" i="23"/>
  <c r="M55" i="23" s="1"/>
  <c r="H27" i="23"/>
  <c r="H25" i="23" s="1"/>
  <c r="L57" i="23"/>
  <c r="L55" i="23" s="1"/>
  <c r="I57" i="23"/>
  <c r="J57" i="23"/>
  <c r="J55" i="23" s="1"/>
  <c r="H57" i="23" l="1"/>
  <c r="I55" i="23"/>
  <c r="H55" i="23" s="1"/>
</calcChain>
</file>

<file path=xl/sharedStrings.xml><?xml version="1.0" encoding="utf-8"?>
<sst xmlns="http://schemas.openxmlformats.org/spreadsheetml/2006/main" count="267" uniqueCount="112">
  <si>
    <t>Администрация города</t>
  </si>
  <si>
    <t>Всего</t>
  </si>
  <si>
    <t>№ п/п</t>
  </si>
  <si>
    <t>ВСЕГО ПО ПРОГРАММЕ:</t>
  </si>
  <si>
    <t>Цель: Обеспечение исполнения городом Ханты-Мансийском функций административного центра Ханты-Мансийского автономного округа - Югры</t>
  </si>
  <si>
    <t>2.1.</t>
  </si>
  <si>
    <t>2.2.</t>
  </si>
  <si>
    <t>2.3.</t>
  </si>
  <si>
    <t>2.4.</t>
  </si>
  <si>
    <t>Организация культурной программы во время проведения праздничных мероприятий</t>
  </si>
  <si>
    <t>1.</t>
  </si>
  <si>
    <t>2.</t>
  </si>
  <si>
    <t>Главные распорядители бюджетных средств</t>
  </si>
  <si>
    <t>МБУ "Молодежный центр"</t>
  </si>
  <si>
    <t>МКУ "Служба муниципального заказа в ЖКХ"</t>
  </si>
  <si>
    <t>1.2.</t>
  </si>
  <si>
    <t xml:space="preserve">Подготовка, оказание содействия и участие в проведении окружных, межрегиональных, всероссийских, международных культурно-спортивных мероприятиях </t>
  </si>
  <si>
    <t>МБУ "КДЦ "Октябрь"</t>
  </si>
  <si>
    <t xml:space="preserve">Обеспечение и организация работ (услуг) по праздничному оформлению административного центра автономного округа
</t>
  </si>
  <si>
    <t>Администрация города; Управление ФКС МПиТ; Департамент образования</t>
  </si>
  <si>
    <t>Управление ФКС МПиТ</t>
  </si>
  <si>
    <t>Департамент ГХ</t>
  </si>
  <si>
    <t>Департамент ГХ, Департамент ГА, Администрация города</t>
  </si>
  <si>
    <t>Департамент ГА</t>
  </si>
  <si>
    <t>МКУ "УКС"</t>
  </si>
  <si>
    <t>Департамент городского хозяйства</t>
  </si>
  <si>
    <t>Департамент градостроительства и архитектуры</t>
  </si>
  <si>
    <t>1</t>
  </si>
  <si>
    <t>Исполнители программы</t>
  </si>
  <si>
    <t>Источники финансирования</t>
  </si>
  <si>
    <t>Обеспечение и организация работ (услуг) по содержанию, реконструкции и благоустройству улиц, проездов,  дорог, тротуаров, водопропусков, светофорных и  иных объектов</t>
  </si>
  <si>
    <t>бюджет автономного округа</t>
  </si>
  <si>
    <t>Управление физической культуры, спорта и молодежной политики</t>
  </si>
  <si>
    <t>Департамент городского хозяйства, Муниципальное казенное учреждение "Управление капитального строительства" (далее - МКУ "УКС"), МБУ "КДЦ "Октябрь"</t>
  </si>
  <si>
    <t>Муниципальное казенное учреждение "Управление по делам гражданской обороны, предупреждению и ликвидации чрезвычайных ситуаций и обеспечению пожарной безопасности"</t>
  </si>
  <si>
    <t>2016 год</t>
  </si>
  <si>
    <t>Главный распорядитель бюджетных средств</t>
  </si>
  <si>
    <t>3.</t>
  </si>
  <si>
    <t>МБУ "КДЦ "Октябрь"; МБУ "Молодежный центр"; Управление физической культуры, спорта и молодежной политики; МБОУ "ЦДО "Патриот"; Дума города; Департамент городского хозяйства</t>
  </si>
  <si>
    <t>1.1</t>
  </si>
  <si>
    <t>1.3.</t>
  </si>
  <si>
    <t>2.5.</t>
  </si>
  <si>
    <t>2017 год</t>
  </si>
  <si>
    <t>Задача 1: Участие в организации проведения мероприятий путем создания необходимых условий, связанных с обеспечением культурной программы мероприятий, развитием инфраструктуры административного центра автономного округа</t>
  </si>
  <si>
    <t>2.6.</t>
  </si>
  <si>
    <t>бюджет города</t>
  </si>
  <si>
    <t>всего</t>
  </si>
  <si>
    <t>в том числе: бюджет автономного округа</t>
  </si>
  <si>
    <t>2018 год</t>
  </si>
  <si>
    <t>2019 год</t>
  </si>
  <si>
    <t>2020 год</t>
  </si>
  <si>
    <t>Итого по Администрации</t>
  </si>
  <si>
    <t>Управление физической культуры</t>
  </si>
  <si>
    <t>Департамент градостроительства</t>
  </si>
  <si>
    <t>Обеспечение и организация работ (услуг) по развитию инфраструктуры города Ханты-Мансийска</t>
  </si>
  <si>
    <t>Администрация города Ханты-Мансийска</t>
  </si>
  <si>
    <t>Департамент городского хозяйства, Департамент градостроительства и архитектуры, Администрация города Ханты-Мансийска</t>
  </si>
  <si>
    <t>Департамент городского хозяйства, МКУ "Служба муниципального заказа в ЖКХ", МКУ "УКС", МБУ "КДЦ "Октябрь"</t>
  </si>
  <si>
    <t xml:space="preserve">Обеспечение и организация работ (услуг) по содержанию и сохранению объектов внешнего благоустройства (парки, площади, фонтаны, объекты озеленения, памятники истории, культуры и архитектуры и т.д.) </t>
  </si>
  <si>
    <t>Обеспечение работ (услуг) по содержанию объектов уличного освещения, архитектурно-художественной подсветке объектов</t>
  </si>
  <si>
    <t>Обеспечение и организация работ (услуг) по улучшению и сохранению архитектурного облика административного центра автономного округа</t>
  </si>
  <si>
    <t>Обеспечение работ (услуг) по санитарному содержанию мест отдыха и массового пребывания гостей и жителей административного центра автономного округа</t>
  </si>
  <si>
    <t>МКУ "Управление по делам гражданской обороны, предупреждению и ликвидации чрезвычайных ситуаций и обеспечению пожарной безопасности"</t>
  </si>
  <si>
    <t>Итого по задаче 2</t>
  </si>
  <si>
    <t>Перечень основных мероприятий</t>
  </si>
  <si>
    <t>Финансовые затраты на реализацию, рубли</t>
  </si>
  <si>
    <t>Основные мероприятия программы (связь мероприятий с показателями программы)</t>
  </si>
  <si>
    <t>Приложение 2</t>
  </si>
  <si>
    <t>Обеспечение культурной программы мероприятий и организация праздничного оформления административного центра Ханты-Мансийского автономного округа - Югры, в период их проведения (№1, 6)</t>
  </si>
  <si>
    <t>Создание необходимых условий для формирования, сохранения, развития инфраструктуры и внешнего облика города Ханты-Мансийска как административного центра Ханты-Мансийского автономного округа-Югры (№ 1, 2, 3, 4, 5, 6, 7, 8, 9)</t>
  </si>
  <si>
    <t>Мероприятия, направленные на ликвидацию угрозы подтопления территории административного центра Ханты-Мансийского автономного округа - Югры (№1, 2, 3, 4, 5, 6, 7, 8, 9)</t>
  </si>
  <si>
    <t>Администрация города Ханты-Мансийска; Управление физической культуры, спорта и молодежной политики; Департамент городского хозяйства</t>
  </si>
  <si>
    <t>МБУ "КДЦ "Октябрь"; МБУ "Молодежный центр";  Департамент городского хозяйства; МКУ "Служба муниципального заказа в ЖКХ"</t>
  </si>
  <si>
    <t>Администрация города/КДЦ Октябрь</t>
  </si>
  <si>
    <t>Администрация города/МКУ ГО, ЧС и ОПБ</t>
  </si>
  <si>
    <t>По ГРБС:</t>
  </si>
  <si>
    <t>Приложение 1</t>
  </si>
  <si>
    <t>Система показателей, характеризующих результаты реализации муниципальной программы</t>
  </si>
  <si>
    <t>Наименование программы и срок ее реализации:</t>
  </si>
  <si>
    <t>Координатор:</t>
  </si>
  <si>
    <t>управление экономического развития и инвестиций Администрации города Ханты-Мансийска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</si>
  <si>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</si>
  <si>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</si>
  <si>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</si>
  <si>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Целевое значение показателя на момент окончания действия программы</t>
  </si>
  <si>
    <t>Количество массовых мероприятий международного, всероссийского, межрегионального, регионального уровня, проводимых на территории города</t>
  </si>
  <si>
    <t>единиц в год</t>
  </si>
  <si>
    <t>Количество предприятий, зарегистрированных на территории города (различной формы собственности)</t>
  </si>
  <si>
    <t>единиц</t>
  </si>
  <si>
    <t>Периодичность уборки улиц первой категории города в зимний период</t>
  </si>
  <si>
    <t>раз в год</t>
  </si>
  <si>
    <t>Количество приобретенной спецтехники</t>
  </si>
  <si>
    <t>5.</t>
  </si>
  <si>
    <t>Протяженность реконструированных объектов дорожного хозяйства</t>
  </si>
  <si>
    <t>метр</t>
  </si>
  <si>
    <t>Площадь дорог 1 и 2 категории, объектов внешнего благоустройства, находящихся на обслуживании в муниципальных предприятиях</t>
  </si>
  <si>
    <t>тыс.кв.м.</t>
  </si>
  <si>
    <t>Периодичность уборки улиц 1 и 2 категории города</t>
  </si>
  <si>
    <t>Среднегодовая чиленность постоянного населения</t>
  </si>
  <si>
    <t>тыс. человек</t>
  </si>
  <si>
    <t>Количество гостей административного центра, в связи с проводимыми масштабными мероприятиями</t>
  </si>
  <si>
    <t>тыс. человек в год</t>
  </si>
  <si>
    <t>Объем инвестиций в основной капитал (за исключением бюджетных средств) в расчете на 1 жителя</t>
  </si>
  <si>
    <t>тыс. рублей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</si>
  <si>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</si>
  <si>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млн. рублей</t>
  </si>
  <si>
    <t>Создание новых рабочих мест</t>
  </si>
  <si>
    <t>ежегодно</t>
  </si>
  <si>
    <t>не менее 400</t>
  </si>
  <si>
    <t>не менее 2000</t>
  </si>
  <si>
    <t xml:space="preserve">«Осуществление городом Ханты-Мансийском функций административного центра Ханты-Мансийского автономного округа - Югры" на 2016-2020 годы» </t>
  </si>
  <si>
    <t>к проекту изменений в муниципальную программу "Осуществление городом Ханты-Мансийском функций административного центра Ханты-Мансийского автономного округа - Югры" на 2016-2020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</si>
</sst>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6" fillId="0" borderId="0" xfId="0" applyFont="1" applyFill="1"/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164" fontId="4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E3" sqref="E3"/>
    </sheetView>
  </sheetViews>
  <sheetFormatPr defaultRowHeight="12.75" x14ac:dyDescent="0.2"/>
  <cols>
    <col min="1" max="1" width="4.7109375" style="49" customWidth="1"/>
    <col min="2" max="2" width="55.42578125" style="49" customWidth="1"/>
    <col min="3" max="3" width="15.85546875" style="49" customWidth="1"/>
    <col min="4" max="4" width="19.140625" style="49" customWidth="1"/>
    <col min="5" max="5" width="12" style="49" customWidth="1"/>
    <col min="6" max="9" width="13.140625" style="49" customWidth="1"/>
    <col min="10" max="10" width="20" style="49" customWidth="1"/>
    <col min="11" max="11" width="11" style="49" customWidth="1"/>
    <col min="12" max="255" width="9.140625" style="49"/>
    <col min="256" max="256" width="4.7109375" style="49" customWidth="1"/>
    <col min="257" max="257" width="45.5703125" style="49" customWidth="1"/>
    <col min="258" max="258" width="15.85546875" style="49" customWidth="1"/>
    <col min="259" max="259" width="19.140625" style="49" customWidth="1"/>
    <col min="260" max="260" width="12.7109375" style="49" customWidth="1"/>
    <col min="261" max="261" width="12" style="49" customWidth="1"/>
    <col min="262" max="265" width="13.140625" style="49" customWidth="1"/>
    <col min="266" max="266" width="20" style="49" customWidth="1"/>
    <col min="267" max="267" width="11" style="49" customWidth="1"/>
    <col min="268" max="511" width="9.140625" style="49"/>
    <col min="512" max="512" width="4.7109375" style="49" customWidth="1"/>
    <col min="513" max="513" width="45.5703125" style="49" customWidth="1"/>
    <col min="514" max="514" width="15.85546875" style="49" customWidth="1"/>
    <col min="515" max="515" width="19.140625" style="49" customWidth="1"/>
    <col min="516" max="516" width="12.7109375" style="49" customWidth="1"/>
    <col min="517" max="517" width="12" style="49" customWidth="1"/>
    <col min="518" max="521" width="13.140625" style="49" customWidth="1"/>
    <col min="522" max="522" width="20" style="49" customWidth="1"/>
    <col min="523" max="523" width="11" style="49" customWidth="1"/>
    <col min="524" max="767" width="9.140625" style="49"/>
    <col min="768" max="768" width="4.7109375" style="49" customWidth="1"/>
    <col min="769" max="769" width="45.5703125" style="49" customWidth="1"/>
    <col min="770" max="770" width="15.85546875" style="49" customWidth="1"/>
    <col min="771" max="771" width="19.140625" style="49" customWidth="1"/>
    <col min="772" max="772" width="12.7109375" style="49" customWidth="1"/>
    <col min="773" max="773" width="12" style="49" customWidth="1"/>
    <col min="774" max="777" width="13.140625" style="49" customWidth="1"/>
    <col min="778" max="778" width="20" style="49" customWidth="1"/>
    <col min="779" max="779" width="11" style="49" customWidth="1"/>
    <col min="780" max="1023" width="9.140625" style="49"/>
    <col min="1024" max="1024" width="4.7109375" style="49" customWidth="1"/>
    <col min="1025" max="1025" width="45.5703125" style="49" customWidth="1"/>
    <col min="1026" max="1026" width="15.85546875" style="49" customWidth="1"/>
    <col min="1027" max="1027" width="19.140625" style="49" customWidth="1"/>
    <col min="1028" max="1028" width="12.7109375" style="49" customWidth="1"/>
    <col min="1029" max="1029" width="12" style="49" customWidth="1"/>
    <col min="1030" max="1033" width="13.140625" style="49" customWidth="1"/>
    <col min="1034" max="1034" width="20" style="49" customWidth="1"/>
    <col min="1035" max="1035" width="11" style="49" customWidth="1"/>
    <col min="1036" max="1279" width="9.140625" style="49"/>
    <col min="1280" max="1280" width="4.7109375" style="49" customWidth="1"/>
    <col min="1281" max="1281" width="45.5703125" style="49" customWidth="1"/>
    <col min="1282" max="1282" width="15.85546875" style="49" customWidth="1"/>
    <col min="1283" max="1283" width="19.140625" style="49" customWidth="1"/>
    <col min="1284" max="1284" width="12.7109375" style="49" customWidth="1"/>
    <col min="1285" max="1285" width="12" style="49" customWidth="1"/>
    <col min="1286" max="1289" width="13.140625" style="49" customWidth="1"/>
    <col min="1290" max="1290" width="20" style="49" customWidth="1"/>
    <col min="1291" max="1291" width="11" style="49" customWidth="1"/>
    <col min="1292" max="1535" width="9.140625" style="49"/>
    <col min="1536" max="1536" width="4.7109375" style="49" customWidth="1"/>
    <col min="1537" max="1537" width="45.5703125" style="49" customWidth="1"/>
    <col min="1538" max="1538" width="15.85546875" style="49" customWidth="1"/>
    <col min="1539" max="1539" width="19.140625" style="49" customWidth="1"/>
    <col min="1540" max="1540" width="12.7109375" style="49" customWidth="1"/>
    <col min="1541" max="1541" width="12" style="49" customWidth="1"/>
    <col min="1542" max="1545" width="13.140625" style="49" customWidth="1"/>
    <col min="1546" max="1546" width="20" style="49" customWidth="1"/>
    <col min="1547" max="1547" width="11" style="49" customWidth="1"/>
    <col min="1548" max="1791" width="9.140625" style="49"/>
    <col min="1792" max="1792" width="4.7109375" style="49" customWidth="1"/>
    <col min="1793" max="1793" width="45.5703125" style="49" customWidth="1"/>
    <col min="1794" max="1794" width="15.85546875" style="49" customWidth="1"/>
    <col min="1795" max="1795" width="19.140625" style="49" customWidth="1"/>
    <col min="1796" max="1796" width="12.7109375" style="49" customWidth="1"/>
    <col min="1797" max="1797" width="12" style="49" customWidth="1"/>
    <col min="1798" max="1801" width="13.140625" style="49" customWidth="1"/>
    <col min="1802" max="1802" width="20" style="49" customWidth="1"/>
    <col min="1803" max="1803" width="11" style="49" customWidth="1"/>
    <col min="1804" max="2047" width="9.140625" style="49"/>
    <col min="2048" max="2048" width="4.7109375" style="49" customWidth="1"/>
    <col min="2049" max="2049" width="45.5703125" style="49" customWidth="1"/>
    <col min="2050" max="2050" width="15.85546875" style="49" customWidth="1"/>
    <col min="2051" max="2051" width="19.140625" style="49" customWidth="1"/>
    <col min="2052" max="2052" width="12.7109375" style="49" customWidth="1"/>
    <col min="2053" max="2053" width="12" style="49" customWidth="1"/>
    <col min="2054" max="2057" width="13.140625" style="49" customWidth="1"/>
    <col min="2058" max="2058" width="20" style="49" customWidth="1"/>
    <col min="2059" max="2059" width="11" style="49" customWidth="1"/>
    <col min="2060" max="2303" width="9.140625" style="49"/>
    <col min="2304" max="2304" width="4.7109375" style="49" customWidth="1"/>
    <col min="2305" max="2305" width="45.5703125" style="49" customWidth="1"/>
    <col min="2306" max="2306" width="15.85546875" style="49" customWidth="1"/>
    <col min="2307" max="2307" width="19.140625" style="49" customWidth="1"/>
    <col min="2308" max="2308" width="12.7109375" style="49" customWidth="1"/>
    <col min="2309" max="2309" width="12" style="49" customWidth="1"/>
    <col min="2310" max="2313" width="13.140625" style="49" customWidth="1"/>
    <col min="2314" max="2314" width="20" style="49" customWidth="1"/>
    <col min="2315" max="2315" width="11" style="49" customWidth="1"/>
    <col min="2316" max="2559" width="9.140625" style="49"/>
    <col min="2560" max="2560" width="4.7109375" style="49" customWidth="1"/>
    <col min="2561" max="2561" width="45.5703125" style="49" customWidth="1"/>
    <col min="2562" max="2562" width="15.85546875" style="49" customWidth="1"/>
    <col min="2563" max="2563" width="19.140625" style="49" customWidth="1"/>
    <col min="2564" max="2564" width="12.7109375" style="49" customWidth="1"/>
    <col min="2565" max="2565" width="12" style="49" customWidth="1"/>
    <col min="2566" max="2569" width="13.140625" style="49" customWidth="1"/>
    <col min="2570" max="2570" width="20" style="49" customWidth="1"/>
    <col min="2571" max="2571" width="11" style="49" customWidth="1"/>
    <col min="2572" max="2815" width="9.140625" style="49"/>
    <col min="2816" max="2816" width="4.7109375" style="49" customWidth="1"/>
    <col min="2817" max="2817" width="45.5703125" style="49" customWidth="1"/>
    <col min="2818" max="2818" width="15.85546875" style="49" customWidth="1"/>
    <col min="2819" max="2819" width="19.140625" style="49" customWidth="1"/>
    <col min="2820" max="2820" width="12.7109375" style="49" customWidth="1"/>
    <col min="2821" max="2821" width="12" style="49" customWidth="1"/>
    <col min="2822" max="2825" width="13.140625" style="49" customWidth="1"/>
    <col min="2826" max="2826" width="20" style="49" customWidth="1"/>
    <col min="2827" max="2827" width="11" style="49" customWidth="1"/>
    <col min="2828" max="3071" width="9.140625" style="49"/>
    <col min="3072" max="3072" width="4.7109375" style="49" customWidth="1"/>
    <col min="3073" max="3073" width="45.5703125" style="49" customWidth="1"/>
    <col min="3074" max="3074" width="15.85546875" style="49" customWidth="1"/>
    <col min="3075" max="3075" width="19.140625" style="49" customWidth="1"/>
    <col min="3076" max="3076" width="12.7109375" style="49" customWidth="1"/>
    <col min="3077" max="3077" width="12" style="49" customWidth="1"/>
    <col min="3078" max="3081" width="13.140625" style="49" customWidth="1"/>
    <col min="3082" max="3082" width="20" style="49" customWidth="1"/>
    <col min="3083" max="3083" width="11" style="49" customWidth="1"/>
    <col min="3084" max="3327" width="9.140625" style="49"/>
    <col min="3328" max="3328" width="4.7109375" style="49" customWidth="1"/>
    <col min="3329" max="3329" width="45.5703125" style="49" customWidth="1"/>
    <col min="3330" max="3330" width="15.85546875" style="49" customWidth="1"/>
    <col min="3331" max="3331" width="19.140625" style="49" customWidth="1"/>
    <col min="3332" max="3332" width="12.7109375" style="49" customWidth="1"/>
    <col min="3333" max="3333" width="12" style="49" customWidth="1"/>
    <col min="3334" max="3337" width="13.140625" style="49" customWidth="1"/>
    <col min="3338" max="3338" width="20" style="49" customWidth="1"/>
    <col min="3339" max="3339" width="11" style="49" customWidth="1"/>
    <col min="3340" max="3583" width="9.140625" style="49"/>
    <col min="3584" max="3584" width="4.7109375" style="49" customWidth="1"/>
    <col min="3585" max="3585" width="45.5703125" style="49" customWidth="1"/>
    <col min="3586" max="3586" width="15.85546875" style="49" customWidth="1"/>
    <col min="3587" max="3587" width="19.140625" style="49" customWidth="1"/>
    <col min="3588" max="3588" width="12.7109375" style="49" customWidth="1"/>
    <col min="3589" max="3589" width="12" style="49" customWidth="1"/>
    <col min="3590" max="3593" width="13.140625" style="49" customWidth="1"/>
    <col min="3594" max="3594" width="20" style="49" customWidth="1"/>
    <col min="3595" max="3595" width="11" style="49" customWidth="1"/>
    <col min="3596" max="3839" width="9.140625" style="49"/>
    <col min="3840" max="3840" width="4.7109375" style="49" customWidth="1"/>
    <col min="3841" max="3841" width="45.5703125" style="49" customWidth="1"/>
    <col min="3842" max="3842" width="15.85546875" style="49" customWidth="1"/>
    <col min="3843" max="3843" width="19.140625" style="49" customWidth="1"/>
    <col min="3844" max="3844" width="12.7109375" style="49" customWidth="1"/>
    <col min="3845" max="3845" width="12" style="49" customWidth="1"/>
    <col min="3846" max="3849" width="13.140625" style="49" customWidth="1"/>
    <col min="3850" max="3850" width="20" style="49" customWidth="1"/>
    <col min="3851" max="3851" width="11" style="49" customWidth="1"/>
    <col min="3852" max="4095" width="9.140625" style="49"/>
    <col min="4096" max="4096" width="4.7109375" style="49" customWidth="1"/>
    <col min="4097" max="4097" width="45.5703125" style="49" customWidth="1"/>
    <col min="4098" max="4098" width="15.85546875" style="49" customWidth="1"/>
    <col min="4099" max="4099" width="19.140625" style="49" customWidth="1"/>
    <col min="4100" max="4100" width="12.7109375" style="49" customWidth="1"/>
    <col min="4101" max="4101" width="12" style="49" customWidth="1"/>
    <col min="4102" max="4105" width="13.140625" style="49" customWidth="1"/>
    <col min="4106" max="4106" width="20" style="49" customWidth="1"/>
    <col min="4107" max="4107" width="11" style="49" customWidth="1"/>
    <col min="4108" max="4351" width="9.140625" style="49"/>
    <col min="4352" max="4352" width="4.7109375" style="49" customWidth="1"/>
    <col min="4353" max="4353" width="45.5703125" style="49" customWidth="1"/>
    <col min="4354" max="4354" width="15.85546875" style="49" customWidth="1"/>
    <col min="4355" max="4355" width="19.140625" style="49" customWidth="1"/>
    <col min="4356" max="4356" width="12.7109375" style="49" customWidth="1"/>
    <col min="4357" max="4357" width="12" style="49" customWidth="1"/>
    <col min="4358" max="4361" width="13.140625" style="49" customWidth="1"/>
    <col min="4362" max="4362" width="20" style="49" customWidth="1"/>
    <col min="4363" max="4363" width="11" style="49" customWidth="1"/>
    <col min="4364" max="4607" width="9.140625" style="49"/>
    <col min="4608" max="4608" width="4.7109375" style="49" customWidth="1"/>
    <col min="4609" max="4609" width="45.5703125" style="49" customWidth="1"/>
    <col min="4610" max="4610" width="15.85546875" style="49" customWidth="1"/>
    <col min="4611" max="4611" width="19.140625" style="49" customWidth="1"/>
    <col min="4612" max="4612" width="12.7109375" style="49" customWidth="1"/>
    <col min="4613" max="4613" width="12" style="49" customWidth="1"/>
    <col min="4614" max="4617" width="13.140625" style="49" customWidth="1"/>
    <col min="4618" max="4618" width="20" style="49" customWidth="1"/>
    <col min="4619" max="4619" width="11" style="49" customWidth="1"/>
    <col min="4620" max="4863" width="9.140625" style="49"/>
    <col min="4864" max="4864" width="4.7109375" style="49" customWidth="1"/>
    <col min="4865" max="4865" width="45.5703125" style="49" customWidth="1"/>
    <col min="4866" max="4866" width="15.85546875" style="49" customWidth="1"/>
    <col min="4867" max="4867" width="19.140625" style="49" customWidth="1"/>
    <col min="4868" max="4868" width="12.7109375" style="49" customWidth="1"/>
    <col min="4869" max="4869" width="12" style="49" customWidth="1"/>
    <col min="4870" max="4873" width="13.140625" style="49" customWidth="1"/>
    <col min="4874" max="4874" width="20" style="49" customWidth="1"/>
    <col min="4875" max="4875" width="11" style="49" customWidth="1"/>
    <col min="4876" max="5119" width="9.140625" style="49"/>
    <col min="5120" max="5120" width="4.7109375" style="49" customWidth="1"/>
    <col min="5121" max="5121" width="45.5703125" style="49" customWidth="1"/>
    <col min="5122" max="5122" width="15.85546875" style="49" customWidth="1"/>
    <col min="5123" max="5123" width="19.140625" style="49" customWidth="1"/>
    <col min="5124" max="5124" width="12.7109375" style="49" customWidth="1"/>
    <col min="5125" max="5125" width="12" style="49" customWidth="1"/>
    <col min="5126" max="5129" width="13.140625" style="49" customWidth="1"/>
    <col min="5130" max="5130" width="20" style="49" customWidth="1"/>
    <col min="5131" max="5131" width="11" style="49" customWidth="1"/>
    <col min="5132" max="5375" width="9.140625" style="49"/>
    <col min="5376" max="5376" width="4.7109375" style="49" customWidth="1"/>
    <col min="5377" max="5377" width="45.5703125" style="49" customWidth="1"/>
    <col min="5378" max="5378" width="15.85546875" style="49" customWidth="1"/>
    <col min="5379" max="5379" width="19.140625" style="49" customWidth="1"/>
    <col min="5380" max="5380" width="12.7109375" style="49" customWidth="1"/>
    <col min="5381" max="5381" width="12" style="49" customWidth="1"/>
    <col min="5382" max="5385" width="13.140625" style="49" customWidth="1"/>
    <col min="5386" max="5386" width="20" style="49" customWidth="1"/>
    <col min="5387" max="5387" width="11" style="49" customWidth="1"/>
    <col min="5388" max="5631" width="9.140625" style="49"/>
    <col min="5632" max="5632" width="4.7109375" style="49" customWidth="1"/>
    <col min="5633" max="5633" width="45.5703125" style="49" customWidth="1"/>
    <col min="5634" max="5634" width="15.85546875" style="49" customWidth="1"/>
    <col min="5635" max="5635" width="19.140625" style="49" customWidth="1"/>
    <col min="5636" max="5636" width="12.7109375" style="49" customWidth="1"/>
    <col min="5637" max="5637" width="12" style="49" customWidth="1"/>
    <col min="5638" max="5641" width="13.140625" style="49" customWidth="1"/>
    <col min="5642" max="5642" width="20" style="49" customWidth="1"/>
    <col min="5643" max="5643" width="11" style="49" customWidth="1"/>
    <col min="5644" max="5887" width="9.140625" style="49"/>
    <col min="5888" max="5888" width="4.7109375" style="49" customWidth="1"/>
    <col min="5889" max="5889" width="45.5703125" style="49" customWidth="1"/>
    <col min="5890" max="5890" width="15.85546875" style="49" customWidth="1"/>
    <col min="5891" max="5891" width="19.140625" style="49" customWidth="1"/>
    <col min="5892" max="5892" width="12.7109375" style="49" customWidth="1"/>
    <col min="5893" max="5893" width="12" style="49" customWidth="1"/>
    <col min="5894" max="5897" width="13.140625" style="49" customWidth="1"/>
    <col min="5898" max="5898" width="20" style="49" customWidth="1"/>
    <col min="5899" max="5899" width="11" style="49" customWidth="1"/>
    <col min="5900" max="6143" width="9.140625" style="49"/>
    <col min="6144" max="6144" width="4.7109375" style="49" customWidth="1"/>
    <col min="6145" max="6145" width="45.5703125" style="49" customWidth="1"/>
    <col min="6146" max="6146" width="15.85546875" style="49" customWidth="1"/>
    <col min="6147" max="6147" width="19.140625" style="49" customWidth="1"/>
    <col min="6148" max="6148" width="12.7109375" style="49" customWidth="1"/>
    <col min="6149" max="6149" width="12" style="49" customWidth="1"/>
    <col min="6150" max="6153" width="13.140625" style="49" customWidth="1"/>
    <col min="6154" max="6154" width="20" style="49" customWidth="1"/>
    <col min="6155" max="6155" width="11" style="49" customWidth="1"/>
    <col min="6156" max="6399" width="9.140625" style="49"/>
    <col min="6400" max="6400" width="4.7109375" style="49" customWidth="1"/>
    <col min="6401" max="6401" width="45.5703125" style="49" customWidth="1"/>
    <col min="6402" max="6402" width="15.85546875" style="49" customWidth="1"/>
    <col min="6403" max="6403" width="19.140625" style="49" customWidth="1"/>
    <col min="6404" max="6404" width="12.7109375" style="49" customWidth="1"/>
    <col min="6405" max="6405" width="12" style="49" customWidth="1"/>
    <col min="6406" max="6409" width="13.140625" style="49" customWidth="1"/>
    <col min="6410" max="6410" width="20" style="49" customWidth="1"/>
    <col min="6411" max="6411" width="11" style="49" customWidth="1"/>
    <col min="6412" max="6655" width="9.140625" style="49"/>
    <col min="6656" max="6656" width="4.7109375" style="49" customWidth="1"/>
    <col min="6657" max="6657" width="45.5703125" style="49" customWidth="1"/>
    <col min="6658" max="6658" width="15.85546875" style="49" customWidth="1"/>
    <col min="6659" max="6659" width="19.140625" style="49" customWidth="1"/>
    <col min="6660" max="6660" width="12.7109375" style="49" customWidth="1"/>
    <col min="6661" max="6661" width="12" style="49" customWidth="1"/>
    <col min="6662" max="6665" width="13.140625" style="49" customWidth="1"/>
    <col min="6666" max="6666" width="20" style="49" customWidth="1"/>
    <col min="6667" max="6667" width="11" style="49" customWidth="1"/>
    <col min="6668" max="6911" width="9.140625" style="49"/>
    <col min="6912" max="6912" width="4.7109375" style="49" customWidth="1"/>
    <col min="6913" max="6913" width="45.5703125" style="49" customWidth="1"/>
    <col min="6914" max="6914" width="15.85546875" style="49" customWidth="1"/>
    <col min="6915" max="6915" width="19.140625" style="49" customWidth="1"/>
    <col min="6916" max="6916" width="12.7109375" style="49" customWidth="1"/>
    <col min="6917" max="6917" width="12" style="49" customWidth="1"/>
    <col min="6918" max="6921" width="13.140625" style="49" customWidth="1"/>
    <col min="6922" max="6922" width="20" style="49" customWidth="1"/>
    <col min="6923" max="6923" width="11" style="49" customWidth="1"/>
    <col min="6924" max="7167" width="9.140625" style="49"/>
    <col min="7168" max="7168" width="4.7109375" style="49" customWidth="1"/>
    <col min="7169" max="7169" width="45.5703125" style="49" customWidth="1"/>
    <col min="7170" max="7170" width="15.85546875" style="49" customWidth="1"/>
    <col min="7171" max="7171" width="19.140625" style="49" customWidth="1"/>
    <col min="7172" max="7172" width="12.7109375" style="49" customWidth="1"/>
    <col min="7173" max="7173" width="12" style="49" customWidth="1"/>
    <col min="7174" max="7177" width="13.140625" style="49" customWidth="1"/>
    <col min="7178" max="7178" width="20" style="49" customWidth="1"/>
    <col min="7179" max="7179" width="11" style="49" customWidth="1"/>
    <col min="7180" max="7423" width="9.140625" style="49"/>
    <col min="7424" max="7424" width="4.7109375" style="49" customWidth="1"/>
    <col min="7425" max="7425" width="45.5703125" style="49" customWidth="1"/>
    <col min="7426" max="7426" width="15.85546875" style="49" customWidth="1"/>
    <col min="7427" max="7427" width="19.140625" style="49" customWidth="1"/>
    <col min="7428" max="7428" width="12.7109375" style="49" customWidth="1"/>
    <col min="7429" max="7429" width="12" style="49" customWidth="1"/>
    <col min="7430" max="7433" width="13.140625" style="49" customWidth="1"/>
    <col min="7434" max="7434" width="20" style="49" customWidth="1"/>
    <col min="7435" max="7435" width="11" style="49" customWidth="1"/>
    <col min="7436" max="7679" width="9.140625" style="49"/>
    <col min="7680" max="7680" width="4.7109375" style="49" customWidth="1"/>
    <col min="7681" max="7681" width="45.5703125" style="49" customWidth="1"/>
    <col min="7682" max="7682" width="15.85546875" style="49" customWidth="1"/>
    <col min="7683" max="7683" width="19.140625" style="49" customWidth="1"/>
    <col min="7684" max="7684" width="12.7109375" style="49" customWidth="1"/>
    <col min="7685" max="7685" width="12" style="49" customWidth="1"/>
    <col min="7686" max="7689" width="13.140625" style="49" customWidth="1"/>
    <col min="7690" max="7690" width="20" style="49" customWidth="1"/>
    <col min="7691" max="7691" width="11" style="49" customWidth="1"/>
    <col min="7692" max="7935" width="9.140625" style="49"/>
    <col min="7936" max="7936" width="4.7109375" style="49" customWidth="1"/>
    <col min="7937" max="7937" width="45.5703125" style="49" customWidth="1"/>
    <col min="7938" max="7938" width="15.85546875" style="49" customWidth="1"/>
    <col min="7939" max="7939" width="19.140625" style="49" customWidth="1"/>
    <col min="7940" max="7940" width="12.7109375" style="49" customWidth="1"/>
    <col min="7941" max="7941" width="12" style="49" customWidth="1"/>
    <col min="7942" max="7945" width="13.140625" style="49" customWidth="1"/>
    <col min="7946" max="7946" width="20" style="49" customWidth="1"/>
    <col min="7947" max="7947" width="11" style="49" customWidth="1"/>
    <col min="7948" max="8191" width="9.140625" style="49"/>
    <col min="8192" max="8192" width="4.7109375" style="49" customWidth="1"/>
    <col min="8193" max="8193" width="45.5703125" style="49" customWidth="1"/>
    <col min="8194" max="8194" width="15.85546875" style="49" customWidth="1"/>
    <col min="8195" max="8195" width="19.140625" style="49" customWidth="1"/>
    <col min="8196" max="8196" width="12.7109375" style="49" customWidth="1"/>
    <col min="8197" max="8197" width="12" style="49" customWidth="1"/>
    <col min="8198" max="8201" width="13.140625" style="49" customWidth="1"/>
    <col min="8202" max="8202" width="20" style="49" customWidth="1"/>
    <col min="8203" max="8203" width="11" style="49" customWidth="1"/>
    <col min="8204" max="8447" width="9.140625" style="49"/>
    <col min="8448" max="8448" width="4.7109375" style="49" customWidth="1"/>
    <col min="8449" max="8449" width="45.5703125" style="49" customWidth="1"/>
    <col min="8450" max="8450" width="15.85546875" style="49" customWidth="1"/>
    <col min="8451" max="8451" width="19.140625" style="49" customWidth="1"/>
    <col min="8452" max="8452" width="12.7109375" style="49" customWidth="1"/>
    <col min="8453" max="8453" width="12" style="49" customWidth="1"/>
    <col min="8454" max="8457" width="13.140625" style="49" customWidth="1"/>
    <col min="8458" max="8458" width="20" style="49" customWidth="1"/>
    <col min="8459" max="8459" width="11" style="49" customWidth="1"/>
    <col min="8460" max="8703" width="9.140625" style="49"/>
    <col min="8704" max="8704" width="4.7109375" style="49" customWidth="1"/>
    <col min="8705" max="8705" width="45.5703125" style="49" customWidth="1"/>
    <col min="8706" max="8706" width="15.85546875" style="49" customWidth="1"/>
    <col min="8707" max="8707" width="19.140625" style="49" customWidth="1"/>
    <col min="8708" max="8708" width="12.7109375" style="49" customWidth="1"/>
    <col min="8709" max="8709" width="12" style="49" customWidth="1"/>
    <col min="8710" max="8713" width="13.140625" style="49" customWidth="1"/>
    <col min="8714" max="8714" width="20" style="49" customWidth="1"/>
    <col min="8715" max="8715" width="11" style="49" customWidth="1"/>
    <col min="8716" max="8959" width="9.140625" style="49"/>
    <col min="8960" max="8960" width="4.7109375" style="49" customWidth="1"/>
    <col min="8961" max="8961" width="45.5703125" style="49" customWidth="1"/>
    <col min="8962" max="8962" width="15.85546875" style="49" customWidth="1"/>
    <col min="8963" max="8963" width="19.140625" style="49" customWidth="1"/>
    <col min="8964" max="8964" width="12.7109375" style="49" customWidth="1"/>
    <col min="8965" max="8965" width="12" style="49" customWidth="1"/>
    <col min="8966" max="8969" width="13.140625" style="49" customWidth="1"/>
    <col min="8970" max="8970" width="20" style="49" customWidth="1"/>
    <col min="8971" max="8971" width="11" style="49" customWidth="1"/>
    <col min="8972" max="9215" width="9.140625" style="49"/>
    <col min="9216" max="9216" width="4.7109375" style="49" customWidth="1"/>
    <col min="9217" max="9217" width="45.5703125" style="49" customWidth="1"/>
    <col min="9218" max="9218" width="15.85546875" style="49" customWidth="1"/>
    <col min="9219" max="9219" width="19.140625" style="49" customWidth="1"/>
    <col min="9220" max="9220" width="12.7109375" style="49" customWidth="1"/>
    <col min="9221" max="9221" width="12" style="49" customWidth="1"/>
    <col min="9222" max="9225" width="13.140625" style="49" customWidth="1"/>
    <col min="9226" max="9226" width="20" style="49" customWidth="1"/>
    <col min="9227" max="9227" width="11" style="49" customWidth="1"/>
    <col min="9228" max="9471" width="9.140625" style="49"/>
    <col min="9472" max="9472" width="4.7109375" style="49" customWidth="1"/>
    <col min="9473" max="9473" width="45.5703125" style="49" customWidth="1"/>
    <col min="9474" max="9474" width="15.85546875" style="49" customWidth="1"/>
    <col min="9475" max="9475" width="19.140625" style="49" customWidth="1"/>
    <col min="9476" max="9476" width="12.7109375" style="49" customWidth="1"/>
    <col min="9477" max="9477" width="12" style="49" customWidth="1"/>
    <col min="9478" max="9481" width="13.140625" style="49" customWidth="1"/>
    <col min="9482" max="9482" width="20" style="49" customWidth="1"/>
    <col min="9483" max="9483" width="11" style="49" customWidth="1"/>
    <col min="9484" max="9727" width="9.140625" style="49"/>
    <col min="9728" max="9728" width="4.7109375" style="49" customWidth="1"/>
    <col min="9729" max="9729" width="45.5703125" style="49" customWidth="1"/>
    <col min="9730" max="9730" width="15.85546875" style="49" customWidth="1"/>
    <col min="9731" max="9731" width="19.140625" style="49" customWidth="1"/>
    <col min="9732" max="9732" width="12.7109375" style="49" customWidth="1"/>
    <col min="9733" max="9733" width="12" style="49" customWidth="1"/>
    <col min="9734" max="9737" width="13.140625" style="49" customWidth="1"/>
    <col min="9738" max="9738" width="20" style="49" customWidth="1"/>
    <col min="9739" max="9739" width="11" style="49" customWidth="1"/>
    <col min="9740" max="9983" width="9.140625" style="49"/>
    <col min="9984" max="9984" width="4.7109375" style="49" customWidth="1"/>
    <col min="9985" max="9985" width="45.5703125" style="49" customWidth="1"/>
    <col min="9986" max="9986" width="15.85546875" style="49" customWidth="1"/>
    <col min="9987" max="9987" width="19.140625" style="49" customWidth="1"/>
    <col min="9988" max="9988" width="12.7109375" style="49" customWidth="1"/>
    <col min="9989" max="9989" width="12" style="49" customWidth="1"/>
    <col min="9990" max="9993" width="13.140625" style="49" customWidth="1"/>
    <col min="9994" max="9994" width="20" style="49" customWidth="1"/>
    <col min="9995" max="9995" width="11" style="49" customWidth="1"/>
    <col min="9996" max="10239" width="9.140625" style="49"/>
    <col min="10240" max="10240" width="4.7109375" style="49" customWidth="1"/>
    <col min="10241" max="10241" width="45.5703125" style="49" customWidth="1"/>
    <col min="10242" max="10242" width="15.85546875" style="49" customWidth="1"/>
    <col min="10243" max="10243" width="19.140625" style="49" customWidth="1"/>
    <col min="10244" max="10244" width="12.7109375" style="49" customWidth="1"/>
    <col min="10245" max="10245" width="12" style="49" customWidth="1"/>
    <col min="10246" max="10249" width="13.140625" style="49" customWidth="1"/>
    <col min="10250" max="10250" width="20" style="49" customWidth="1"/>
    <col min="10251" max="10251" width="11" style="49" customWidth="1"/>
    <col min="10252" max="10495" width="9.140625" style="49"/>
    <col min="10496" max="10496" width="4.7109375" style="49" customWidth="1"/>
    <col min="10497" max="10497" width="45.5703125" style="49" customWidth="1"/>
    <col min="10498" max="10498" width="15.85546875" style="49" customWidth="1"/>
    <col min="10499" max="10499" width="19.140625" style="49" customWidth="1"/>
    <col min="10500" max="10500" width="12.7109375" style="49" customWidth="1"/>
    <col min="10501" max="10501" width="12" style="49" customWidth="1"/>
    <col min="10502" max="10505" width="13.140625" style="49" customWidth="1"/>
    <col min="10506" max="10506" width="20" style="49" customWidth="1"/>
    <col min="10507" max="10507" width="11" style="49" customWidth="1"/>
    <col min="10508" max="10751" width="9.140625" style="49"/>
    <col min="10752" max="10752" width="4.7109375" style="49" customWidth="1"/>
    <col min="10753" max="10753" width="45.5703125" style="49" customWidth="1"/>
    <col min="10754" max="10754" width="15.85546875" style="49" customWidth="1"/>
    <col min="10755" max="10755" width="19.140625" style="49" customWidth="1"/>
    <col min="10756" max="10756" width="12.7109375" style="49" customWidth="1"/>
    <col min="10757" max="10757" width="12" style="49" customWidth="1"/>
    <col min="10758" max="10761" width="13.140625" style="49" customWidth="1"/>
    <col min="10762" max="10762" width="20" style="49" customWidth="1"/>
    <col min="10763" max="10763" width="11" style="49" customWidth="1"/>
    <col min="10764" max="11007" width="9.140625" style="49"/>
    <col min="11008" max="11008" width="4.7109375" style="49" customWidth="1"/>
    <col min="11009" max="11009" width="45.5703125" style="49" customWidth="1"/>
    <col min="11010" max="11010" width="15.85546875" style="49" customWidth="1"/>
    <col min="11011" max="11011" width="19.140625" style="49" customWidth="1"/>
    <col min="11012" max="11012" width="12.7109375" style="49" customWidth="1"/>
    <col min="11013" max="11013" width="12" style="49" customWidth="1"/>
    <col min="11014" max="11017" width="13.140625" style="49" customWidth="1"/>
    <col min="11018" max="11018" width="20" style="49" customWidth="1"/>
    <col min="11019" max="11019" width="11" style="49" customWidth="1"/>
    <col min="11020" max="11263" width="9.140625" style="49"/>
    <col min="11264" max="11264" width="4.7109375" style="49" customWidth="1"/>
    <col min="11265" max="11265" width="45.5703125" style="49" customWidth="1"/>
    <col min="11266" max="11266" width="15.85546875" style="49" customWidth="1"/>
    <col min="11267" max="11267" width="19.140625" style="49" customWidth="1"/>
    <col min="11268" max="11268" width="12.7109375" style="49" customWidth="1"/>
    <col min="11269" max="11269" width="12" style="49" customWidth="1"/>
    <col min="11270" max="11273" width="13.140625" style="49" customWidth="1"/>
    <col min="11274" max="11274" width="20" style="49" customWidth="1"/>
    <col min="11275" max="11275" width="11" style="49" customWidth="1"/>
    <col min="11276" max="11519" width="9.140625" style="49"/>
    <col min="11520" max="11520" width="4.7109375" style="49" customWidth="1"/>
    <col min="11521" max="11521" width="45.5703125" style="49" customWidth="1"/>
    <col min="11522" max="11522" width="15.85546875" style="49" customWidth="1"/>
    <col min="11523" max="11523" width="19.140625" style="49" customWidth="1"/>
    <col min="11524" max="11524" width="12.7109375" style="49" customWidth="1"/>
    <col min="11525" max="11525" width="12" style="49" customWidth="1"/>
    <col min="11526" max="11529" width="13.140625" style="49" customWidth="1"/>
    <col min="11530" max="11530" width="20" style="49" customWidth="1"/>
    <col min="11531" max="11531" width="11" style="49" customWidth="1"/>
    <col min="11532" max="11775" width="9.140625" style="49"/>
    <col min="11776" max="11776" width="4.7109375" style="49" customWidth="1"/>
    <col min="11777" max="11777" width="45.5703125" style="49" customWidth="1"/>
    <col min="11778" max="11778" width="15.85546875" style="49" customWidth="1"/>
    <col min="11779" max="11779" width="19.140625" style="49" customWidth="1"/>
    <col min="11780" max="11780" width="12.7109375" style="49" customWidth="1"/>
    <col min="11781" max="11781" width="12" style="49" customWidth="1"/>
    <col min="11782" max="11785" width="13.140625" style="49" customWidth="1"/>
    <col min="11786" max="11786" width="20" style="49" customWidth="1"/>
    <col min="11787" max="11787" width="11" style="49" customWidth="1"/>
    <col min="11788" max="12031" width="9.140625" style="49"/>
    <col min="12032" max="12032" width="4.7109375" style="49" customWidth="1"/>
    <col min="12033" max="12033" width="45.5703125" style="49" customWidth="1"/>
    <col min="12034" max="12034" width="15.85546875" style="49" customWidth="1"/>
    <col min="12035" max="12035" width="19.140625" style="49" customWidth="1"/>
    <col min="12036" max="12036" width="12.7109375" style="49" customWidth="1"/>
    <col min="12037" max="12037" width="12" style="49" customWidth="1"/>
    <col min="12038" max="12041" width="13.140625" style="49" customWidth="1"/>
    <col min="12042" max="12042" width="20" style="49" customWidth="1"/>
    <col min="12043" max="12043" width="11" style="49" customWidth="1"/>
    <col min="12044" max="12287" width="9.140625" style="49"/>
    <col min="12288" max="12288" width="4.7109375" style="49" customWidth="1"/>
    <col min="12289" max="12289" width="45.5703125" style="49" customWidth="1"/>
    <col min="12290" max="12290" width="15.85546875" style="49" customWidth="1"/>
    <col min="12291" max="12291" width="19.140625" style="49" customWidth="1"/>
    <col min="12292" max="12292" width="12.7109375" style="49" customWidth="1"/>
    <col min="12293" max="12293" width="12" style="49" customWidth="1"/>
    <col min="12294" max="12297" width="13.140625" style="49" customWidth="1"/>
    <col min="12298" max="12298" width="20" style="49" customWidth="1"/>
    <col min="12299" max="12299" width="11" style="49" customWidth="1"/>
    <col min="12300" max="12543" width="9.140625" style="49"/>
    <col min="12544" max="12544" width="4.7109375" style="49" customWidth="1"/>
    <col min="12545" max="12545" width="45.5703125" style="49" customWidth="1"/>
    <col min="12546" max="12546" width="15.85546875" style="49" customWidth="1"/>
    <col min="12547" max="12547" width="19.140625" style="49" customWidth="1"/>
    <col min="12548" max="12548" width="12.7109375" style="49" customWidth="1"/>
    <col min="12549" max="12549" width="12" style="49" customWidth="1"/>
    <col min="12550" max="12553" width="13.140625" style="49" customWidth="1"/>
    <col min="12554" max="12554" width="20" style="49" customWidth="1"/>
    <col min="12555" max="12555" width="11" style="49" customWidth="1"/>
    <col min="12556" max="12799" width="9.140625" style="49"/>
    <col min="12800" max="12800" width="4.7109375" style="49" customWidth="1"/>
    <col min="12801" max="12801" width="45.5703125" style="49" customWidth="1"/>
    <col min="12802" max="12802" width="15.85546875" style="49" customWidth="1"/>
    <col min="12803" max="12803" width="19.140625" style="49" customWidth="1"/>
    <col min="12804" max="12804" width="12.7109375" style="49" customWidth="1"/>
    <col min="12805" max="12805" width="12" style="49" customWidth="1"/>
    <col min="12806" max="12809" width="13.140625" style="49" customWidth="1"/>
    <col min="12810" max="12810" width="20" style="49" customWidth="1"/>
    <col min="12811" max="12811" width="11" style="49" customWidth="1"/>
    <col min="12812" max="13055" width="9.140625" style="49"/>
    <col min="13056" max="13056" width="4.7109375" style="49" customWidth="1"/>
    <col min="13057" max="13057" width="45.5703125" style="49" customWidth="1"/>
    <col min="13058" max="13058" width="15.85546875" style="49" customWidth="1"/>
    <col min="13059" max="13059" width="19.140625" style="49" customWidth="1"/>
    <col min="13060" max="13060" width="12.7109375" style="49" customWidth="1"/>
    <col min="13061" max="13061" width="12" style="49" customWidth="1"/>
    <col min="13062" max="13065" width="13.140625" style="49" customWidth="1"/>
    <col min="13066" max="13066" width="20" style="49" customWidth="1"/>
    <col min="13067" max="13067" width="11" style="49" customWidth="1"/>
    <col min="13068" max="13311" width="9.140625" style="49"/>
    <col min="13312" max="13312" width="4.7109375" style="49" customWidth="1"/>
    <col min="13313" max="13313" width="45.5703125" style="49" customWidth="1"/>
    <col min="13314" max="13314" width="15.85546875" style="49" customWidth="1"/>
    <col min="13315" max="13315" width="19.140625" style="49" customWidth="1"/>
    <col min="13316" max="13316" width="12.7109375" style="49" customWidth="1"/>
    <col min="13317" max="13317" width="12" style="49" customWidth="1"/>
    <col min="13318" max="13321" width="13.140625" style="49" customWidth="1"/>
    <col min="13322" max="13322" width="20" style="49" customWidth="1"/>
    <col min="13323" max="13323" width="11" style="49" customWidth="1"/>
    <col min="13324" max="13567" width="9.140625" style="49"/>
    <col min="13568" max="13568" width="4.7109375" style="49" customWidth="1"/>
    <col min="13569" max="13569" width="45.5703125" style="49" customWidth="1"/>
    <col min="13570" max="13570" width="15.85546875" style="49" customWidth="1"/>
    <col min="13571" max="13571" width="19.140625" style="49" customWidth="1"/>
    <col min="13572" max="13572" width="12.7109375" style="49" customWidth="1"/>
    <col min="13573" max="13573" width="12" style="49" customWidth="1"/>
    <col min="13574" max="13577" width="13.140625" style="49" customWidth="1"/>
    <col min="13578" max="13578" width="20" style="49" customWidth="1"/>
    <col min="13579" max="13579" width="11" style="49" customWidth="1"/>
    <col min="13580" max="13823" width="9.140625" style="49"/>
    <col min="13824" max="13824" width="4.7109375" style="49" customWidth="1"/>
    <col min="13825" max="13825" width="45.5703125" style="49" customWidth="1"/>
    <col min="13826" max="13826" width="15.85546875" style="49" customWidth="1"/>
    <col min="13827" max="13827" width="19.140625" style="49" customWidth="1"/>
    <col min="13828" max="13828" width="12.7109375" style="49" customWidth="1"/>
    <col min="13829" max="13829" width="12" style="49" customWidth="1"/>
    <col min="13830" max="13833" width="13.140625" style="49" customWidth="1"/>
    <col min="13834" max="13834" width="20" style="49" customWidth="1"/>
    <col min="13835" max="13835" width="11" style="49" customWidth="1"/>
    <col min="13836" max="14079" width="9.140625" style="49"/>
    <col min="14080" max="14080" width="4.7109375" style="49" customWidth="1"/>
    <col min="14081" max="14081" width="45.5703125" style="49" customWidth="1"/>
    <col min="14082" max="14082" width="15.85546875" style="49" customWidth="1"/>
    <col min="14083" max="14083" width="19.140625" style="49" customWidth="1"/>
    <col min="14084" max="14084" width="12.7109375" style="49" customWidth="1"/>
    <col min="14085" max="14085" width="12" style="49" customWidth="1"/>
    <col min="14086" max="14089" width="13.140625" style="49" customWidth="1"/>
    <col min="14090" max="14090" width="20" style="49" customWidth="1"/>
    <col min="14091" max="14091" width="11" style="49" customWidth="1"/>
    <col min="14092" max="14335" width="9.140625" style="49"/>
    <col min="14336" max="14336" width="4.7109375" style="49" customWidth="1"/>
    <col min="14337" max="14337" width="45.5703125" style="49" customWidth="1"/>
    <col min="14338" max="14338" width="15.85546875" style="49" customWidth="1"/>
    <col min="14339" max="14339" width="19.140625" style="49" customWidth="1"/>
    <col min="14340" max="14340" width="12.7109375" style="49" customWidth="1"/>
    <col min="14341" max="14341" width="12" style="49" customWidth="1"/>
    <col min="14342" max="14345" width="13.140625" style="49" customWidth="1"/>
    <col min="14346" max="14346" width="20" style="49" customWidth="1"/>
    <col min="14347" max="14347" width="11" style="49" customWidth="1"/>
    <col min="14348" max="14591" width="9.140625" style="49"/>
    <col min="14592" max="14592" width="4.7109375" style="49" customWidth="1"/>
    <col min="14593" max="14593" width="45.5703125" style="49" customWidth="1"/>
    <col min="14594" max="14594" width="15.85546875" style="49" customWidth="1"/>
    <col min="14595" max="14595" width="19.140625" style="49" customWidth="1"/>
    <col min="14596" max="14596" width="12.7109375" style="49" customWidth="1"/>
    <col min="14597" max="14597" width="12" style="49" customWidth="1"/>
    <col min="14598" max="14601" width="13.140625" style="49" customWidth="1"/>
    <col min="14602" max="14602" width="20" style="49" customWidth="1"/>
    <col min="14603" max="14603" width="11" style="49" customWidth="1"/>
    <col min="14604" max="14847" width="9.140625" style="49"/>
    <col min="14848" max="14848" width="4.7109375" style="49" customWidth="1"/>
    <col min="14849" max="14849" width="45.5703125" style="49" customWidth="1"/>
    <col min="14850" max="14850" width="15.85546875" style="49" customWidth="1"/>
    <col min="14851" max="14851" width="19.140625" style="49" customWidth="1"/>
    <col min="14852" max="14852" width="12.7109375" style="49" customWidth="1"/>
    <col min="14853" max="14853" width="12" style="49" customWidth="1"/>
    <col min="14854" max="14857" width="13.140625" style="49" customWidth="1"/>
    <col min="14858" max="14858" width="20" style="49" customWidth="1"/>
    <col min="14859" max="14859" width="11" style="49" customWidth="1"/>
    <col min="14860" max="15103" width="9.140625" style="49"/>
    <col min="15104" max="15104" width="4.7109375" style="49" customWidth="1"/>
    <col min="15105" max="15105" width="45.5703125" style="49" customWidth="1"/>
    <col min="15106" max="15106" width="15.85546875" style="49" customWidth="1"/>
    <col min="15107" max="15107" width="19.140625" style="49" customWidth="1"/>
    <col min="15108" max="15108" width="12.7109375" style="49" customWidth="1"/>
    <col min="15109" max="15109" width="12" style="49" customWidth="1"/>
    <col min="15110" max="15113" width="13.140625" style="49" customWidth="1"/>
    <col min="15114" max="15114" width="20" style="49" customWidth="1"/>
    <col min="15115" max="15115" width="11" style="49" customWidth="1"/>
    <col min="15116" max="15359" width="9.140625" style="49"/>
    <col min="15360" max="15360" width="4.7109375" style="49" customWidth="1"/>
    <col min="15361" max="15361" width="45.5703125" style="49" customWidth="1"/>
    <col min="15362" max="15362" width="15.85546875" style="49" customWidth="1"/>
    <col min="15363" max="15363" width="19.140625" style="49" customWidth="1"/>
    <col min="15364" max="15364" width="12.7109375" style="49" customWidth="1"/>
    <col min="15365" max="15365" width="12" style="49" customWidth="1"/>
    <col min="15366" max="15369" width="13.140625" style="49" customWidth="1"/>
    <col min="15370" max="15370" width="20" style="49" customWidth="1"/>
    <col min="15371" max="15371" width="11" style="49" customWidth="1"/>
    <col min="15372" max="15615" width="9.140625" style="49"/>
    <col min="15616" max="15616" width="4.7109375" style="49" customWidth="1"/>
    <col min="15617" max="15617" width="45.5703125" style="49" customWidth="1"/>
    <col min="15618" max="15618" width="15.85546875" style="49" customWidth="1"/>
    <col min="15619" max="15619" width="19.140625" style="49" customWidth="1"/>
    <col min="15620" max="15620" width="12.7109375" style="49" customWidth="1"/>
    <col min="15621" max="15621" width="12" style="49" customWidth="1"/>
    <col min="15622" max="15625" width="13.140625" style="49" customWidth="1"/>
    <col min="15626" max="15626" width="20" style="49" customWidth="1"/>
    <col min="15627" max="15627" width="11" style="49" customWidth="1"/>
    <col min="15628" max="15871" width="9.140625" style="49"/>
    <col min="15872" max="15872" width="4.7109375" style="49" customWidth="1"/>
    <col min="15873" max="15873" width="45.5703125" style="49" customWidth="1"/>
    <col min="15874" max="15874" width="15.85546875" style="49" customWidth="1"/>
    <col min="15875" max="15875" width="19.140625" style="49" customWidth="1"/>
    <col min="15876" max="15876" width="12.7109375" style="49" customWidth="1"/>
    <col min="15877" max="15877" width="12" style="49" customWidth="1"/>
    <col min="15878" max="15881" width="13.140625" style="49" customWidth="1"/>
    <col min="15882" max="15882" width="20" style="49" customWidth="1"/>
    <col min="15883" max="15883" width="11" style="49" customWidth="1"/>
    <col min="15884" max="16127" width="9.140625" style="49"/>
    <col min="16128" max="16128" width="4.7109375" style="49" customWidth="1"/>
    <col min="16129" max="16129" width="45.5703125" style="49" customWidth="1"/>
    <col min="16130" max="16130" width="15.85546875" style="49" customWidth="1"/>
    <col min="16131" max="16131" width="19.140625" style="49" customWidth="1"/>
    <col min="16132" max="16132" width="12.7109375" style="49" customWidth="1"/>
    <col min="16133" max="16133" width="12" style="49" customWidth="1"/>
    <col min="16134" max="16137" width="13.140625" style="49" customWidth="1"/>
    <col min="16138" max="16138" width="20" style="49" customWidth="1"/>
    <col min="16139" max="16139" width="11" style="49" customWidth="1"/>
    <col min="16140" max="16384" width="9.140625" style="49"/>
  </cols>
  <sheetData>
    <row r="1" spans="1:10" x14ac:dyDescent="0.2">
      <c r="J1" s="50" t="s">
        <v>76</v>
      </c>
    </row>
    <row r="2" spans="1:10" ht="39" customHeight="1" x14ac:dyDescent="0.2">
      <c r="E2" s="61" t="s">
        <v>111</v>
      </c>
      <c r="F2" s="61"/>
      <c r="G2" s="61"/>
      <c r="H2" s="61"/>
      <c r="I2" s="61"/>
      <c r="J2" s="61"/>
    </row>
    <row r="4" spans="1:10" s="51" customFormat="1" ht="18.75" x14ac:dyDescent="0.2">
      <c r="B4" s="62" t="s">
        <v>77</v>
      </c>
      <c r="C4" s="62"/>
      <c r="D4" s="62"/>
      <c r="E4" s="62"/>
      <c r="F4" s="62"/>
      <c r="G4" s="62"/>
      <c r="H4" s="62"/>
      <c r="I4" s="62"/>
      <c r="J4" s="62"/>
    </row>
    <row r="6" spans="1:10" ht="24" customHeight="1" x14ac:dyDescent="0.2">
      <c r="B6" s="52" t="s">
        <v>78</v>
      </c>
      <c r="C6" s="63" t="s">
        <v>110</v>
      </c>
      <c r="D6" s="63"/>
      <c r="E6" s="63"/>
      <c r="F6" s="63"/>
      <c r="G6" s="63"/>
      <c r="H6" s="63"/>
      <c r="I6" s="63"/>
      <c r="J6" s="63"/>
    </row>
    <row r="7" spans="1:10" x14ac:dyDescent="0.2">
      <c r="B7" s="53" t="s">
        <v>79</v>
      </c>
      <c r="C7" s="63" t="s">
        <v>80</v>
      </c>
      <c r="D7" s="63"/>
      <c r="E7" s="63"/>
      <c r="F7" s="63"/>
      <c r="G7" s="63"/>
      <c r="H7" s="63"/>
      <c r="I7" s="63"/>
      <c r="J7" s="63"/>
    </row>
    <row r="9" spans="1:10" s="54" customFormat="1" ht="15.75" x14ac:dyDescent="0.2">
      <c r="A9" s="64" t="s">
        <v>2</v>
      </c>
      <c r="B9" s="64" t="s">
        <v>81</v>
      </c>
      <c r="C9" s="64" t="s">
        <v>82</v>
      </c>
      <c r="D9" s="64" t="s">
        <v>83</v>
      </c>
      <c r="E9" s="65"/>
      <c r="F9" s="65"/>
      <c r="G9" s="65"/>
      <c r="H9" s="65"/>
      <c r="I9" s="66"/>
      <c r="J9" s="64" t="s">
        <v>84</v>
      </c>
    </row>
    <row r="10" spans="1:10" s="54" customFormat="1" x14ac:dyDescent="0.2">
      <c r="A10" s="64"/>
      <c r="B10" s="64"/>
      <c r="C10" s="64"/>
      <c r="D10" s="64"/>
      <c r="E10" s="67" t="s">
        <v>35</v>
      </c>
      <c r="F10" s="67" t="s">
        <v>42</v>
      </c>
      <c r="G10" s="67" t="s">
        <v>48</v>
      </c>
      <c r="H10" s="67" t="s">
        <v>49</v>
      </c>
      <c r="I10" s="67" t="s">
        <v>50</v>
      </c>
      <c r="J10" s="64"/>
    </row>
    <row r="11" spans="1:10" x14ac:dyDescent="0.2">
      <c r="A11" s="64"/>
      <c r="B11" s="64"/>
      <c r="C11" s="64"/>
      <c r="D11" s="64"/>
      <c r="E11" s="67"/>
      <c r="F11" s="67"/>
      <c r="G11" s="67"/>
      <c r="H11" s="67"/>
      <c r="I11" s="67"/>
      <c r="J11" s="64"/>
    </row>
    <row r="12" spans="1:10" ht="15.75" x14ac:dyDescent="0.2">
      <c r="A12" s="43">
        <v>1</v>
      </c>
      <c r="B12" s="43">
        <v>2</v>
      </c>
      <c r="C12" s="43">
        <v>3</v>
      </c>
      <c r="D12" s="55">
        <v>4</v>
      </c>
      <c r="E12" s="55">
        <v>5</v>
      </c>
      <c r="F12" s="55">
        <v>6</v>
      </c>
      <c r="G12" s="55">
        <v>7</v>
      </c>
      <c r="H12" s="55">
        <v>8</v>
      </c>
      <c r="I12" s="55">
        <v>9</v>
      </c>
      <c r="J12" s="55">
        <v>10</v>
      </c>
    </row>
    <row r="13" spans="1:10" ht="47.25" x14ac:dyDescent="0.2">
      <c r="A13" s="46">
        <v>1</v>
      </c>
      <c r="B13" s="56" t="s">
        <v>85</v>
      </c>
      <c r="C13" s="46" t="s">
        <v>86</v>
      </c>
      <c r="D13" s="57">
        <v>110</v>
      </c>
      <c r="E13" s="57">
        <v>120</v>
      </c>
      <c r="F13" s="57">
        <v>130</v>
      </c>
      <c r="G13" s="57">
        <v>140</v>
      </c>
      <c r="H13" s="57">
        <v>150</v>
      </c>
      <c r="I13" s="57">
        <v>160</v>
      </c>
      <c r="J13" s="57">
        <f>D13+E13+F13+G13+H13+I13</f>
        <v>810</v>
      </c>
    </row>
    <row r="14" spans="1:10" ht="31.5" x14ac:dyDescent="0.2">
      <c r="A14" s="46">
        <v>2</v>
      </c>
      <c r="B14" s="56" t="s">
        <v>87</v>
      </c>
      <c r="C14" s="46" t="s">
        <v>88</v>
      </c>
      <c r="D14" s="58">
        <v>3254</v>
      </c>
      <c r="E14" s="58">
        <v>3474</v>
      </c>
      <c r="F14" s="58">
        <v>3670</v>
      </c>
      <c r="G14" s="58">
        <v>4020</v>
      </c>
      <c r="H14" s="58">
        <v>4370</v>
      </c>
      <c r="I14" s="58">
        <v>4720</v>
      </c>
      <c r="J14" s="58">
        <f>I14</f>
        <v>4720</v>
      </c>
    </row>
    <row r="15" spans="1:10" ht="31.5" hidden="1" x14ac:dyDescent="0.2">
      <c r="A15" s="46" t="s">
        <v>40</v>
      </c>
      <c r="B15" s="56" t="s">
        <v>89</v>
      </c>
      <c r="C15" s="46" t="s">
        <v>90</v>
      </c>
      <c r="D15" s="58">
        <v>90</v>
      </c>
      <c r="E15" s="58">
        <v>91</v>
      </c>
      <c r="F15" s="58">
        <v>92</v>
      </c>
      <c r="G15" s="58">
        <v>93</v>
      </c>
      <c r="H15" s="58">
        <v>94</v>
      </c>
      <c r="I15" s="58">
        <v>95</v>
      </c>
      <c r="J15" s="58">
        <f>I15</f>
        <v>95</v>
      </c>
    </row>
    <row r="16" spans="1:10" ht="15.75" hidden="1" x14ac:dyDescent="0.2">
      <c r="A16" s="46">
        <v>6</v>
      </c>
      <c r="B16" s="56" t="s">
        <v>91</v>
      </c>
      <c r="C16" s="46" t="s">
        <v>88</v>
      </c>
      <c r="D16" s="58">
        <v>4</v>
      </c>
      <c r="E16" s="58">
        <v>4</v>
      </c>
      <c r="F16" s="58">
        <v>4</v>
      </c>
      <c r="G16" s="58"/>
      <c r="H16" s="58"/>
      <c r="I16" s="58"/>
      <c r="J16" s="58" t="e">
        <f>#REF!+E16+F16</f>
        <v>#REF!</v>
      </c>
    </row>
    <row r="17" spans="1:10" ht="31.5" hidden="1" x14ac:dyDescent="0.2">
      <c r="A17" s="46" t="s">
        <v>92</v>
      </c>
      <c r="B17" s="56" t="s">
        <v>93</v>
      </c>
      <c r="C17" s="46" t="s">
        <v>94</v>
      </c>
      <c r="D17" s="58">
        <v>0</v>
      </c>
      <c r="E17" s="58">
        <v>1300</v>
      </c>
      <c r="F17" s="58">
        <v>84700</v>
      </c>
      <c r="G17" s="58"/>
      <c r="H17" s="58"/>
      <c r="I17" s="58"/>
      <c r="J17" s="58" t="e">
        <f>#REF!+E17+F17</f>
        <v>#REF!</v>
      </c>
    </row>
    <row r="18" spans="1:10" ht="47.25" x14ac:dyDescent="0.2">
      <c r="A18" s="46">
        <v>3</v>
      </c>
      <c r="B18" s="56" t="s">
        <v>95</v>
      </c>
      <c r="C18" s="46" t="s">
        <v>96</v>
      </c>
      <c r="D18" s="58">
        <v>929</v>
      </c>
      <c r="E18" s="58">
        <v>930.8</v>
      </c>
      <c r="F18" s="58">
        <v>932.7</v>
      </c>
      <c r="G18" s="58">
        <v>934.5</v>
      </c>
      <c r="H18" s="58">
        <v>936.4</v>
      </c>
      <c r="I18" s="58">
        <v>938.3</v>
      </c>
      <c r="J18" s="58">
        <f t="shared" ref="J18:J23" si="0">I18</f>
        <v>938.3</v>
      </c>
    </row>
    <row r="19" spans="1:10" ht="15.75" x14ac:dyDescent="0.2">
      <c r="A19" s="46">
        <v>4</v>
      </c>
      <c r="B19" s="56" t="s">
        <v>97</v>
      </c>
      <c r="C19" s="46" t="s">
        <v>90</v>
      </c>
      <c r="D19" s="58">
        <v>306</v>
      </c>
      <c r="E19" s="58">
        <v>311</v>
      </c>
      <c r="F19" s="58">
        <v>316</v>
      </c>
      <c r="G19" s="58">
        <v>320</v>
      </c>
      <c r="H19" s="58">
        <v>325</v>
      </c>
      <c r="I19" s="58">
        <v>330</v>
      </c>
      <c r="J19" s="58">
        <f t="shared" si="0"/>
        <v>330</v>
      </c>
    </row>
    <row r="20" spans="1:10" ht="15.75" x14ac:dyDescent="0.2">
      <c r="A20" s="46">
        <v>5</v>
      </c>
      <c r="B20" s="56" t="s">
        <v>98</v>
      </c>
      <c r="C20" s="46" t="s">
        <v>99</v>
      </c>
      <c r="D20" s="40">
        <v>96.1</v>
      </c>
      <c r="E20" s="40">
        <v>98</v>
      </c>
      <c r="F20" s="40">
        <v>99.97</v>
      </c>
      <c r="G20" s="40">
        <v>101.85</v>
      </c>
      <c r="H20" s="40">
        <v>103.69</v>
      </c>
      <c r="I20" s="40">
        <v>105.56</v>
      </c>
      <c r="J20" s="40">
        <f t="shared" si="0"/>
        <v>105.56</v>
      </c>
    </row>
    <row r="21" spans="1:10" ht="31.5" x14ac:dyDescent="0.2">
      <c r="A21" s="46">
        <v>6</v>
      </c>
      <c r="B21" s="56" t="s">
        <v>100</v>
      </c>
      <c r="C21" s="41" t="s">
        <v>101</v>
      </c>
      <c r="D21" s="59">
        <v>106.175</v>
      </c>
      <c r="E21" s="59">
        <v>110.953</v>
      </c>
      <c r="F21" s="59">
        <v>113.727</v>
      </c>
      <c r="G21" s="59">
        <v>116.002</v>
      </c>
      <c r="H21" s="59">
        <v>118.322</v>
      </c>
      <c r="I21" s="59">
        <v>120</v>
      </c>
      <c r="J21" s="59">
        <f t="shared" si="0"/>
        <v>120</v>
      </c>
    </row>
    <row r="22" spans="1:10" ht="47.25" x14ac:dyDescent="0.2">
      <c r="A22" s="46">
        <v>7</v>
      </c>
      <c r="B22" s="56" t="s">
        <v>102</v>
      </c>
      <c r="C22" s="46" t="s">
        <v>103</v>
      </c>
      <c r="D22" s="60">
        <v>93.975999999999999</v>
      </c>
      <c r="E22" s="60">
        <v>94.287000000000006</v>
      </c>
      <c r="F22" s="60">
        <v>94.691999999999993</v>
      </c>
      <c r="G22" s="60">
        <v>95.415000000000006</v>
      </c>
      <c r="H22" s="60">
        <v>96.287999999999997</v>
      </c>
      <c r="I22" s="60">
        <v>97.251000000000005</v>
      </c>
      <c r="J22" s="60">
        <f t="shared" si="0"/>
        <v>97.251000000000005</v>
      </c>
    </row>
    <row r="23" spans="1:10" ht="47.25" x14ac:dyDescent="0.2">
      <c r="A23" s="46">
        <v>8</v>
      </c>
      <c r="B23" s="56" t="s">
        <v>104</v>
      </c>
      <c r="C23" s="46" t="s">
        <v>105</v>
      </c>
      <c r="D23" s="40">
        <v>11961.6</v>
      </c>
      <c r="E23" s="40">
        <v>12140.43</v>
      </c>
      <c r="F23" s="40">
        <v>12345.9</v>
      </c>
      <c r="G23" s="40">
        <v>12589.25</v>
      </c>
      <c r="H23" s="40">
        <v>12862.2</v>
      </c>
      <c r="I23" s="40">
        <v>13145.17</v>
      </c>
      <c r="J23" s="40">
        <f t="shared" si="0"/>
        <v>13145.17</v>
      </c>
    </row>
    <row r="24" spans="1:10" ht="31.5" x14ac:dyDescent="0.2">
      <c r="A24" s="46">
        <v>9</v>
      </c>
      <c r="B24" s="56" t="s">
        <v>106</v>
      </c>
      <c r="C24" s="46" t="s">
        <v>107</v>
      </c>
      <c r="D24" s="58">
        <v>300</v>
      </c>
      <c r="E24" s="59" t="s">
        <v>108</v>
      </c>
      <c r="F24" s="59" t="s">
        <v>108</v>
      </c>
      <c r="G24" s="59" t="s">
        <v>108</v>
      </c>
      <c r="H24" s="59" t="s">
        <v>108</v>
      </c>
      <c r="I24" s="59" t="s">
        <v>108</v>
      </c>
      <c r="J24" s="59" t="s">
        <v>109</v>
      </c>
    </row>
  </sheetData>
  <mergeCells count="15">
    <mergeCell ref="E2:J2"/>
    <mergeCell ref="B4:J4"/>
    <mergeCell ref="C6:J6"/>
    <mergeCell ref="C7:J7"/>
    <mergeCell ref="A9:A11"/>
    <mergeCell ref="B9:B11"/>
    <mergeCell ref="C9:C11"/>
    <mergeCell ref="D9:D11"/>
    <mergeCell ref="E9:I9"/>
    <mergeCell ref="J9:J11"/>
    <mergeCell ref="E10:E11"/>
    <mergeCell ref="F10:F11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8"/>
  <sheetViews>
    <sheetView tabSelected="1" view="pageBreakPreview" zoomScale="80" zoomScaleNormal="85" zoomScaleSheetLayoutView="80" workbookViewId="0">
      <selection activeCell="G3" sqref="G3:M3"/>
    </sheetView>
  </sheetViews>
  <sheetFormatPr defaultRowHeight="15.75" x14ac:dyDescent="0.25"/>
  <cols>
    <col min="1" max="1" width="5.28515625" style="10" customWidth="1"/>
    <col min="2" max="2" width="37.5703125" style="2" customWidth="1"/>
    <col min="3" max="3" width="26.140625" style="2" customWidth="1"/>
    <col min="4" max="4" width="32" style="2" customWidth="1"/>
    <col min="5" max="5" width="32" style="2" hidden="1" customWidth="1"/>
    <col min="6" max="6" width="16.42578125" style="2" hidden="1" customWidth="1"/>
    <col min="7" max="7" width="18.85546875" style="11" customWidth="1"/>
    <col min="8" max="8" width="18.42578125" style="2" customWidth="1"/>
    <col min="9" max="9" width="16.5703125" style="2" customWidth="1"/>
    <col min="10" max="10" width="16.7109375" style="2" customWidth="1"/>
    <col min="11" max="11" width="17.85546875" style="2" customWidth="1"/>
    <col min="12" max="12" width="17.28515625" style="2" customWidth="1"/>
    <col min="13" max="13" width="18.140625" style="2" customWidth="1"/>
    <col min="14" max="14" width="42" style="14" customWidth="1"/>
    <col min="15" max="16384" width="9.140625" style="2"/>
  </cols>
  <sheetData>
    <row r="1" spans="1:14" s="1" customFormat="1" ht="12.75" customHeight="1" x14ac:dyDescent="0.2">
      <c r="C1" s="24"/>
      <c r="G1" s="80" t="s">
        <v>67</v>
      </c>
      <c r="H1" s="80"/>
      <c r="I1" s="80"/>
      <c r="J1" s="80"/>
      <c r="K1" s="80"/>
      <c r="L1" s="80"/>
      <c r="M1" s="80"/>
      <c r="N1" s="13"/>
    </row>
    <row r="2" spans="1:14" s="1" customFormat="1" ht="38.25" customHeight="1" x14ac:dyDescent="0.2">
      <c r="C2" s="24"/>
      <c r="G2" s="18"/>
      <c r="H2" s="80" t="s">
        <v>111</v>
      </c>
      <c r="I2" s="80"/>
      <c r="J2" s="80"/>
      <c r="K2" s="80"/>
      <c r="L2" s="80"/>
      <c r="M2" s="80"/>
      <c r="N2" s="13"/>
    </row>
    <row r="3" spans="1:14" s="1" customFormat="1" ht="37.5" customHeight="1" x14ac:dyDescent="0.2">
      <c r="C3" s="24"/>
      <c r="G3" s="80"/>
      <c r="H3" s="80"/>
      <c r="I3" s="80"/>
      <c r="J3" s="80"/>
      <c r="K3" s="80"/>
      <c r="L3" s="80"/>
      <c r="M3" s="80"/>
      <c r="N3" s="13"/>
    </row>
    <row r="4" spans="1:14" ht="27" customHeight="1" x14ac:dyDescent="0.2">
      <c r="A4" s="81" t="s">
        <v>64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4" ht="39" customHeight="1" x14ac:dyDescent="0.2">
      <c r="A5" s="82" t="s">
        <v>2</v>
      </c>
      <c r="B5" s="64" t="s">
        <v>66</v>
      </c>
      <c r="C5" s="64" t="s">
        <v>36</v>
      </c>
      <c r="D5" s="64" t="s">
        <v>28</v>
      </c>
      <c r="E5" s="64" t="s">
        <v>28</v>
      </c>
      <c r="F5" s="64" t="s">
        <v>12</v>
      </c>
      <c r="G5" s="64" t="s">
        <v>29</v>
      </c>
      <c r="H5" s="84" t="s">
        <v>65</v>
      </c>
      <c r="I5" s="84"/>
      <c r="J5" s="84"/>
      <c r="K5" s="84"/>
      <c r="L5" s="84"/>
      <c r="M5" s="84"/>
    </row>
    <row r="6" spans="1:14" ht="31.5" customHeight="1" x14ac:dyDescent="0.2">
      <c r="A6" s="82"/>
      <c r="B6" s="64"/>
      <c r="C6" s="64"/>
      <c r="D6" s="64"/>
      <c r="E6" s="64"/>
      <c r="F6" s="64"/>
      <c r="G6" s="83"/>
      <c r="H6" s="43" t="s">
        <v>1</v>
      </c>
      <c r="I6" s="43" t="s">
        <v>35</v>
      </c>
      <c r="J6" s="43" t="s">
        <v>42</v>
      </c>
      <c r="K6" s="43" t="s">
        <v>48</v>
      </c>
      <c r="L6" s="43" t="s">
        <v>49</v>
      </c>
      <c r="M6" s="43" t="s">
        <v>50</v>
      </c>
    </row>
    <row r="7" spans="1:14" x14ac:dyDescent="0.2">
      <c r="A7" s="42" t="s">
        <v>27</v>
      </c>
      <c r="B7" s="43">
        <v>2</v>
      </c>
      <c r="C7" s="43">
        <v>3</v>
      </c>
      <c r="D7" s="43">
        <v>4</v>
      </c>
      <c r="E7" s="43">
        <v>4</v>
      </c>
      <c r="F7" s="43">
        <v>5</v>
      </c>
      <c r="G7" s="43">
        <v>5</v>
      </c>
      <c r="H7" s="43">
        <v>6</v>
      </c>
      <c r="I7" s="43">
        <v>7</v>
      </c>
      <c r="J7" s="43">
        <v>8</v>
      </c>
      <c r="K7" s="43">
        <v>9</v>
      </c>
      <c r="L7" s="43">
        <v>10</v>
      </c>
      <c r="M7" s="43">
        <v>11</v>
      </c>
    </row>
    <row r="8" spans="1:14" s="3" customFormat="1" ht="21.75" hidden="1" customHeight="1" x14ac:dyDescent="0.2">
      <c r="A8" s="77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15"/>
    </row>
    <row r="9" spans="1:14" s="3" customFormat="1" ht="37.5" hidden="1" customHeight="1" x14ac:dyDescent="0.2">
      <c r="A9" s="77" t="s">
        <v>43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15"/>
    </row>
    <row r="10" spans="1:14" s="3" customFormat="1" ht="42" customHeight="1" x14ac:dyDescent="0.2">
      <c r="A10" s="72" t="s">
        <v>10</v>
      </c>
      <c r="B10" s="71" t="s">
        <v>68</v>
      </c>
      <c r="C10" s="78" t="s">
        <v>71</v>
      </c>
      <c r="D10" s="79" t="s">
        <v>72</v>
      </c>
      <c r="E10" s="19"/>
      <c r="F10" s="19"/>
      <c r="G10" s="17" t="s">
        <v>46</v>
      </c>
      <c r="H10" s="29">
        <f t="shared" ref="H10:M10" si="0">H11+H12</f>
        <v>59593281.989898995</v>
      </c>
      <c r="I10" s="30">
        <f t="shared" si="0"/>
        <v>11918183</v>
      </c>
      <c r="J10" s="30">
        <f t="shared" si="0"/>
        <v>11918774.747474749</v>
      </c>
      <c r="K10" s="30">
        <f t="shared" si="0"/>
        <v>11918774.747474749</v>
      </c>
      <c r="L10" s="30">
        <f t="shared" si="0"/>
        <v>11918774.747474749</v>
      </c>
      <c r="M10" s="30">
        <f t="shared" si="0"/>
        <v>11918774.747474749</v>
      </c>
      <c r="N10" s="15"/>
    </row>
    <row r="11" spans="1:14" ht="51.75" customHeight="1" x14ac:dyDescent="0.2">
      <c r="A11" s="72"/>
      <c r="B11" s="71"/>
      <c r="C11" s="78"/>
      <c r="D11" s="79"/>
      <c r="E11" s="44" t="s">
        <v>38</v>
      </c>
      <c r="F11" s="40" t="s">
        <v>19</v>
      </c>
      <c r="G11" s="48" t="s">
        <v>31</v>
      </c>
      <c r="H11" s="26">
        <f>SUM(I11:M11)</f>
        <v>58997348</v>
      </c>
      <c r="I11" s="26">
        <f>I14+I17+I20+I23</f>
        <v>11799000</v>
      </c>
      <c r="J11" s="26">
        <f t="shared" ref="J11:M11" si="1">J14+J17+J20+J23</f>
        <v>11799587</v>
      </c>
      <c r="K11" s="26">
        <f t="shared" si="1"/>
        <v>11799587</v>
      </c>
      <c r="L11" s="26">
        <f t="shared" si="1"/>
        <v>11799587</v>
      </c>
      <c r="M11" s="26">
        <f t="shared" si="1"/>
        <v>11799587</v>
      </c>
    </row>
    <row r="12" spans="1:14" ht="38.25" customHeight="1" x14ac:dyDescent="0.2">
      <c r="A12" s="72"/>
      <c r="B12" s="71"/>
      <c r="C12" s="78"/>
      <c r="D12" s="79"/>
      <c r="E12" s="44"/>
      <c r="F12" s="40"/>
      <c r="G12" s="48" t="s">
        <v>45</v>
      </c>
      <c r="H12" s="26">
        <f>SUM(I12:M12)</f>
        <v>595933.98989899177</v>
      </c>
      <c r="I12" s="26">
        <f>I15+I18+I21+I24</f>
        <v>119183</v>
      </c>
      <c r="J12" s="26">
        <f t="shared" ref="J12:M12" si="2">J15+J18+J21+J24</f>
        <v>119187.74747474794</v>
      </c>
      <c r="K12" s="26">
        <f t="shared" si="2"/>
        <v>119187.74747474794</v>
      </c>
      <c r="L12" s="26">
        <f t="shared" si="2"/>
        <v>119187.74747474794</v>
      </c>
      <c r="M12" s="26">
        <f t="shared" si="2"/>
        <v>119187.74747474794</v>
      </c>
    </row>
    <row r="13" spans="1:14" hidden="1" x14ac:dyDescent="0.2">
      <c r="A13" s="72" t="s">
        <v>39</v>
      </c>
      <c r="B13" s="71" t="s">
        <v>9</v>
      </c>
      <c r="C13" s="71" t="s">
        <v>55</v>
      </c>
      <c r="D13" s="73" t="s">
        <v>17</v>
      </c>
      <c r="E13" s="44"/>
      <c r="F13" s="40"/>
      <c r="G13" s="17" t="s">
        <v>46</v>
      </c>
      <c r="H13" s="31">
        <f>H14+H15</f>
        <v>2560013.8484848486</v>
      </c>
      <c r="I13" s="31">
        <f t="shared" ref="I13:M13" si="3">I14+I15</f>
        <v>511529</v>
      </c>
      <c r="J13" s="31">
        <f t="shared" si="3"/>
        <v>512121.2121212121</v>
      </c>
      <c r="K13" s="31">
        <f t="shared" si="3"/>
        <v>512121.2121212121</v>
      </c>
      <c r="L13" s="31">
        <f t="shared" si="3"/>
        <v>512121.2121212121</v>
      </c>
      <c r="M13" s="31">
        <f t="shared" si="3"/>
        <v>512121.2121212121</v>
      </c>
    </row>
    <row r="14" spans="1:14" ht="31.5" hidden="1" x14ac:dyDescent="0.2">
      <c r="A14" s="72"/>
      <c r="B14" s="71"/>
      <c r="C14" s="71"/>
      <c r="D14" s="73"/>
      <c r="E14" s="40" t="s">
        <v>17</v>
      </c>
      <c r="F14" s="40" t="s">
        <v>0</v>
      </c>
      <c r="G14" s="48" t="s">
        <v>31</v>
      </c>
      <c r="H14" s="26">
        <f>SUM(I14:M14)</f>
        <v>2534413</v>
      </c>
      <c r="I14" s="26">
        <v>506413</v>
      </c>
      <c r="J14" s="26">
        <v>507000</v>
      </c>
      <c r="K14" s="26">
        <v>507000</v>
      </c>
      <c r="L14" s="26">
        <v>507000</v>
      </c>
      <c r="M14" s="26">
        <v>507000</v>
      </c>
    </row>
    <row r="15" spans="1:14" hidden="1" x14ac:dyDescent="0.2">
      <c r="A15" s="72"/>
      <c r="B15" s="71"/>
      <c r="C15" s="71"/>
      <c r="D15" s="73"/>
      <c r="E15" s="40"/>
      <c r="F15" s="40"/>
      <c r="G15" s="48" t="s">
        <v>45</v>
      </c>
      <c r="H15" s="26">
        <f>SUM(I15:M15)</f>
        <v>25600.848484848393</v>
      </c>
      <c r="I15" s="26">
        <v>5116</v>
      </c>
      <c r="J15" s="26">
        <f>J14/99*100-J14</f>
        <v>5121.2121212120983</v>
      </c>
      <c r="K15" s="26">
        <f t="shared" ref="K15:M15" si="4">K14/99*100-K14</f>
        <v>5121.2121212120983</v>
      </c>
      <c r="L15" s="26">
        <f t="shared" si="4"/>
        <v>5121.2121212120983</v>
      </c>
      <c r="M15" s="26">
        <f t="shared" si="4"/>
        <v>5121.2121212120983</v>
      </c>
    </row>
    <row r="16" spans="1:14" ht="26.25" hidden="1" customHeight="1" x14ac:dyDescent="0.2">
      <c r="A16" s="72" t="s">
        <v>15</v>
      </c>
      <c r="B16" s="71" t="s">
        <v>16</v>
      </c>
      <c r="C16" s="73" t="s">
        <v>32</v>
      </c>
      <c r="D16" s="73" t="s">
        <v>13</v>
      </c>
      <c r="E16" s="40"/>
      <c r="F16" s="40"/>
      <c r="G16" s="17" t="s">
        <v>46</v>
      </c>
      <c r="H16" s="31">
        <f>H17+H18</f>
        <v>752525.20202020206</v>
      </c>
      <c r="I16" s="31">
        <f t="shared" ref="I16:M16" si="5">I17+I18</f>
        <v>150505</v>
      </c>
      <c r="J16" s="31">
        <f t="shared" si="5"/>
        <v>150505.05050505052</v>
      </c>
      <c r="K16" s="31">
        <f t="shared" si="5"/>
        <v>150505.05050505052</v>
      </c>
      <c r="L16" s="31">
        <f t="shared" si="5"/>
        <v>150505.05050505052</v>
      </c>
      <c r="M16" s="31">
        <f t="shared" si="5"/>
        <v>150505.05050505052</v>
      </c>
    </row>
    <row r="17" spans="1:14" ht="31.5" hidden="1" x14ac:dyDescent="0.2">
      <c r="A17" s="72"/>
      <c r="B17" s="71"/>
      <c r="C17" s="73"/>
      <c r="D17" s="73"/>
      <c r="E17" s="16" t="s">
        <v>13</v>
      </c>
      <c r="F17" s="40" t="s">
        <v>20</v>
      </c>
      <c r="G17" s="48" t="s">
        <v>31</v>
      </c>
      <c r="H17" s="26">
        <f>SUM(I17:M17)</f>
        <v>745000</v>
      </c>
      <c r="I17" s="26">
        <v>149000</v>
      </c>
      <c r="J17" s="26">
        <v>149000</v>
      </c>
      <c r="K17" s="26">
        <v>149000</v>
      </c>
      <c r="L17" s="26">
        <v>149000</v>
      </c>
      <c r="M17" s="26">
        <v>149000</v>
      </c>
      <c r="N17" s="2"/>
    </row>
    <row r="18" spans="1:14" ht="25.5" hidden="1" customHeight="1" x14ac:dyDescent="0.2">
      <c r="A18" s="72"/>
      <c r="B18" s="71"/>
      <c r="C18" s="73"/>
      <c r="D18" s="73"/>
      <c r="E18" s="16"/>
      <c r="F18" s="40"/>
      <c r="G18" s="48" t="s">
        <v>45</v>
      </c>
      <c r="H18" s="26">
        <f>SUM(I18:M18)</f>
        <v>7525.2020202020649</v>
      </c>
      <c r="I18" s="26">
        <v>1505</v>
      </c>
      <c r="J18" s="26">
        <f>J17/99*100-J17</f>
        <v>1505.0505050505162</v>
      </c>
      <c r="K18" s="26">
        <f t="shared" ref="K18:M18" si="6">K17/99*100-K17</f>
        <v>1505.0505050505162</v>
      </c>
      <c r="L18" s="26">
        <f t="shared" si="6"/>
        <v>1505.0505050505162</v>
      </c>
      <c r="M18" s="26">
        <f t="shared" si="6"/>
        <v>1505.0505050505162</v>
      </c>
      <c r="N18" s="2"/>
    </row>
    <row r="19" spans="1:14" ht="15.75" hidden="1" customHeight="1" x14ac:dyDescent="0.2">
      <c r="A19" s="72" t="s">
        <v>40</v>
      </c>
      <c r="B19" s="71" t="s">
        <v>18</v>
      </c>
      <c r="C19" s="73" t="s">
        <v>25</v>
      </c>
      <c r="D19" s="73" t="s">
        <v>25</v>
      </c>
      <c r="E19" s="40"/>
      <c r="F19" s="40"/>
      <c r="G19" s="47" t="s">
        <v>46</v>
      </c>
      <c r="H19" s="31">
        <f>H20+H21</f>
        <v>21432258.060606062</v>
      </c>
      <c r="I19" s="31">
        <f t="shared" ref="I19:M19" si="7">I20+I21</f>
        <v>4286452</v>
      </c>
      <c r="J19" s="31">
        <f t="shared" si="7"/>
        <v>4286451.5151515156</v>
      </c>
      <c r="K19" s="31">
        <f t="shared" si="7"/>
        <v>4286451.5151515156</v>
      </c>
      <c r="L19" s="31">
        <f t="shared" si="7"/>
        <v>4286451.5151515156</v>
      </c>
      <c r="M19" s="31">
        <f t="shared" si="7"/>
        <v>4286451.5151515156</v>
      </c>
      <c r="N19" s="2"/>
    </row>
    <row r="20" spans="1:14" ht="31.5" hidden="1" x14ac:dyDescent="0.2">
      <c r="A20" s="72"/>
      <c r="B20" s="71"/>
      <c r="C20" s="73"/>
      <c r="D20" s="73"/>
      <c r="E20" s="40" t="s">
        <v>25</v>
      </c>
      <c r="F20" s="40" t="s">
        <v>21</v>
      </c>
      <c r="G20" s="48" t="s">
        <v>31</v>
      </c>
      <c r="H20" s="26">
        <f>SUM(I20:M20)</f>
        <v>21217935</v>
      </c>
      <c r="I20" s="26">
        <v>4243587</v>
      </c>
      <c r="J20" s="26">
        <v>4243587</v>
      </c>
      <c r="K20" s="26">
        <v>4243587</v>
      </c>
      <c r="L20" s="26">
        <v>4243587</v>
      </c>
      <c r="M20" s="26">
        <v>4243587</v>
      </c>
      <c r="N20" s="2"/>
    </row>
    <row r="21" spans="1:14" hidden="1" x14ac:dyDescent="0.2">
      <c r="A21" s="72"/>
      <c r="B21" s="71"/>
      <c r="C21" s="73"/>
      <c r="D21" s="73"/>
      <c r="E21" s="40"/>
      <c r="F21" s="40"/>
      <c r="G21" s="48" t="s">
        <v>45</v>
      </c>
      <c r="H21" s="26">
        <f>SUM(I21:M21)</f>
        <v>214323.06060606241</v>
      </c>
      <c r="I21" s="26">
        <v>42865</v>
      </c>
      <c r="J21" s="26">
        <f>J20/99*100-J20</f>
        <v>42864.515151515603</v>
      </c>
      <c r="K21" s="26">
        <f t="shared" ref="K21:M21" si="8">K20/99*100-K20</f>
        <v>42864.515151515603</v>
      </c>
      <c r="L21" s="26">
        <f t="shared" si="8"/>
        <v>42864.515151515603</v>
      </c>
      <c r="M21" s="26">
        <f t="shared" si="8"/>
        <v>42864.515151515603</v>
      </c>
      <c r="N21" s="2"/>
    </row>
    <row r="22" spans="1:14" hidden="1" x14ac:dyDescent="0.2">
      <c r="A22" s="72"/>
      <c r="B22" s="71"/>
      <c r="C22" s="73"/>
      <c r="D22" s="76" t="s">
        <v>14</v>
      </c>
      <c r="E22" s="40"/>
      <c r="F22" s="40"/>
      <c r="G22" s="47" t="s">
        <v>46</v>
      </c>
      <c r="H22" s="32">
        <f>H23+H24</f>
        <v>34848484.878787875</v>
      </c>
      <c r="I22" s="31">
        <f t="shared" ref="I22:M22" si="9">I23+I24</f>
        <v>6969697</v>
      </c>
      <c r="J22" s="31">
        <f t="shared" si="9"/>
        <v>6969696.9696969697</v>
      </c>
      <c r="K22" s="31">
        <f t="shared" si="9"/>
        <v>6969696.9696969697</v>
      </c>
      <c r="L22" s="31">
        <f t="shared" si="9"/>
        <v>6969696.9696969697</v>
      </c>
      <c r="M22" s="31">
        <f t="shared" si="9"/>
        <v>6969696.9696969697</v>
      </c>
      <c r="N22" s="2"/>
    </row>
    <row r="23" spans="1:14" ht="31.5" hidden="1" x14ac:dyDescent="0.2">
      <c r="A23" s="72"/>
      <c r="B23" s="71"/>
      <c r="C23" s="73"/>
      <c r="D23" s="76"/>
      <c r="E23" s="45" t="s">
        <v>14</v>
      </c>
      <c r="F23" s="40" t="s">
        <v>21</v>
      </c>
      <c r="G23" s="48" t="s">
        <v>31</v>
      </c>
      <c r="H23" s="26">
        <f>SUM(I23:M23)</f>
        <v>34500000</v>
      </c>
      <c r="I23" s="26">
        <v>6900000</v>
      </c>
      <c r="J23" s="26">
        <v>6900000</v>
      </c>
      <c r="K23" s="26">
        <v>6900000</v>
      </c>
      <c r="L23" s="26">
        <v>6900000</v>
      </c>
      <c r="M23" s="26">
        <v>6900000</v>
      </c>
      <c r="N23" s="2"/>
    </row>
    <row r="24" spans="1:14" hidden="1" x14ac:dyDescent="0.2">
      <c r="A24" s="72"/>
      <c r="B24" s="71"/>
      <c r="C24" s="73"/>
      <c r="D24" s="76"/>
      <c r="E24" s="45"/>
      <c r="F24" s="40"/>
      <c r="G24" s="48" t="s">
        <v>45</v>
      </c>
      <c r="H24" s="26">
        <f>I24+J24+K24+L24+M24</f>
        <v>348484.8787878789</v>
      </c>
      <c r="I24" s="26">
        <v>69697</v>
      </c>
      <c r="J24" s="26">
        <f>J23/99*100-J23</f>
        <v>69696.969696969725</v>
      </c>
      <c r="K24" s="26">
        <f t="shared" ref="K24:M24" si="10">K23/99*100-K23</f>
        <v>69696.969696969725</v>
      </c>
      <c r="L24" s="26">
        <f t="shared" si="10"/>
        <v>69696.969696969725</v>
      </c>
      <c r="M24" s="26">
        <f t="shared" si="10"/>
        <v>69696.969696969725</v>
      </c>
      <c r="N24" s="2"/>
    </row>
    <row r="25" spans="1:14" ht="41.25" customHeight="1" x14ac:dyDescent="0.2">
      <c r="A25" s="72" t="s">
        <v>11</v>
      </c>
      <c r="B25" s="71" t="s">
        <v>69</v>
      </c>
      <c r="C25" s="71" t="s">
        <v>56</v>
      </c>
      <c r="D25" s="73" t="s">
        <v>57</v>
      </c>
      <c r="E25" s="45"/>
      <c r="F25" s="40"/>
      <c r="G25" s="47" t="s">
        <v>46</v>
      </c>
      <c r="H25" s="32">
        <f t="shared" ref="H25:M25" si="11">H26+H27</f>
        <v>2202527974.7070708</v>
      </c>
      <c r="I25" s="31">
        <f t="shared" si="11"/>
        <v>440506104</v>
      </c>
      <c r="J25" s="31">
        <f t="shared" si="11"/>
        <v>440505467.67676771</v>
      </c>
      <c r="K25" s="31">
        <f t="shared" si="11"/>
        <v>440505467.67676771</v>
      </c>
      <c r="L25" s="31">
        <f t="shared" si="11"/>
        <v>440505467.67676771</v>
      </c>
      <c r="M25" s="31">
        <f t="shared" si="11"/>
        <v>440505467.67676771</v>
      </c>
      <c r="N25" s="2"/>
    </row>
    <row r="26" spans="1:14" ht="39.75" customHeight="1" x14ac:dyDescent="0.2">
      <c r="A26" s="72"/>
      <c r="B26" s="71"/>
      <c r="C26" s="71"/>
      <c r="D26" s="73"/>
      <c r="E26" s="40" t="s">
        <v>33</v>
      </c>
      <c r="F26" s="40" t="s">
        <v>22</v>
      </c>
      <c r="G26" s="48" t="s">
        <v>31</v>
      </c>
      <c r="H26" s="26">
        <f>SUM(I26:M26)</f>
        <v>2180502652</v>
      </c>
      <c r="I26" s="26">
        <f t="shared" ref="I26:M26" si="12">I29+I32+I35+I38+I41+I44+I47</f>
        <v>436101000</v>
      </c>
      <c r="J26" s="26">
        <f t="shared" si="12"/>
        <v>436100413</v>
      </c>
      <c r="K26" s="26">
        <f t="shared" si="12"/>
        <v>436100413</v>
      </c>
      <c r="L26" s="26">
        <f t="shared" si="12"/>
        <v>436100413</v>
      </c>
      <c r="M26" s="26">
        <f t="shared" si="12"/>
        <v>436100413</v>
      </c>
      <c r="N26" s="2"/>
    </row>
    <row r="27" spans="1:14" ht="28.5" customHeight="1" x14ac:dyDescent="0.2">
      <c r="A27" s="72"/>
      <c r="B27" s="71"/>
      <c r="C27" s="71"/>
      <c r="D27" s="73"/>
      <c r="E27" s="40"/>
      <c r="F27" s="40"/>
      <c r="G27" s="48" t="s">
        <v>45</v>
      </c>
      <c r="H27" s="26">
        <f>SUM(I27:M27)</f>
        <v>22025322.707070768</v>
      </c>
      <c r="I27" s="26">
        <f t="shared" ref="I27" si="13">I30+I33+I36+I39+I42+I45+I48</f>
        <v>4405104</v>
      </c>
      <c r="J27" s="26">
        <f>J30+J33+J36+J39+J42+J45+J48-0.01</f>
        <v>4405054.676767692</v>
      </c>
      <c r="K27" s="26">
        <f>K30+K33+K36+K39+K42+K45+K48-0.01</f>
        <v>4405054.676767692</v>
      </c>
      <c r="L27" s="26">
        <f>L30+L33+L36+L39+L42+L45+L48-0.01</f>
        <v>4405054.676767692</v>
      </c>
      <c r="M27" s="26">
        <f>M30+M33+M36+M39+M42+M45+M48-0.01</f>
        <v>4405054.676767692</v>
      </c>
      <c r="N27" s="2"/>
    </row>
    <row r="28" spans="1:14" ht="22.5" hidden="1" customHeight="1" x14ac:dyDescent="0.2">
      <c r="A28" s="72" t="s">
        <v>5</v>
      </c>
      <c r="B28" s="71" t="s">
        <v>58</v>
      </c>
      <c r="C28" s="71" t="s">
        <v>25</v>
      </c>
      <c r="D28" s="73" t="s">
        <v>14</v>
      </c>
      <c r="E28" s="40"/>
      <c r="F28" s="40"/>
      <c r="G28" s="47" t="s">
        <v>46</v>
      </c>
      <c r="H28" s="32">
        <f>H29+H30</f>
        <v>316471605.81919193</v>
      </c>
      <c r="I28" s="31">
        <f t="shared" ref="I28:M28" si="14">I29+I30</f>
        <v>66116013.900000006</v>
      </c>
      <c r="J28" s="31">
        <f t="shared" si="14"/>
        <v>62588897.979797982</v>
      </c>
      <c r="K28" s="31">
        <f t="shared" si="14"/>
        <v>62588897.979797982</v>
      </c>
      <c r="L28" s="31">
        <f t="shared" si="14"/>
        <v>62588897.979797982</v>
      </c>
      <c r="M28" s="31">
        <f t="shared" si="14"/>
        <v>62588897.979797982</v>
      </c>
      <c r="N28" s="2"/>
    </row>
    <row r="29" spans="1:14" ht="27" hidden="1" customHeight="1" x14ac:dyDescent="0.2">
      <c r="A29" s="72"/>
      <c r="B29" s="71"/>
      <c r="C29" s="71"/>
      <c r="D29" s="73"/>
      <c r="E29" s="40" t="s">
        <v>14</v>
      </c>
      <c r="F29" s="40" t="s">
        <v>21</v>
      </c>
      <c r="G29" s="48" t="s">
        <v>31</v>
      </c>
      <c r="H29" s="26">
        <f>SUM(I29:M29)</f>
        <v>313306889.69999999</v>
      </c>
      <c r="I29" s="26">
        <v>65454853.700000003</v>
      </c>
      <c r="J29" s="26">
        <v>61963009</v>
      </c>
      <c r="K29" s="26">
        <v>61963009</v>
      </c>
      <c r="L29" s="26">
        <v>61963009</v>
      </c>
      <c r="M29" s="26">
        <v>61963009</v>
      </c>
      <c r="N29" s="2"/>
    </row>
    <row r="30" spans="1:14" hidden="1" x14ac:dyDescent="0.2">
      <c r="A30" s="72"/>
      <c r="B30" s="71"/>
      <c r="C30" s="71"/>
      <c r="D30" s="73"/>
      <c r="E30" s="40"/>
      <c r="F30" s="40"/>
      <c r="G30" s="48" t="s">
        <v>45</v>
      </c>
      <c r="H30" s="26">
        <f>SUM(I30:M30)</f>
        <v>3164716.1191919269</v>
      </c>
      <c r="I30" s="26">
        <v>661160.19999999995</v>
      </c>
      <c r="J30" s="26">
        <f>J29/99*100-J29</f>
        <v>625888.97979798168</v>
      </c>
      <c r="K30" s="26">
        <f t="shared" ref="K30:M30" si="15">K29/99*100-K29</f>
        <v>625888.97979798168</v>
      </c>
      <c r="L30" s="26">
        <f t="shared" si="15"/>
        <v>625888.97979798168</v>
      </c>
      <c r="M30" s="26">
        <f t="shared" si="15"/>
        <v>625888.97979798168</v>
      </c>
      <c r="N30" s="2"/>
    </row>
    <row r="31" spans="1:14" hidden="1" x14ac:dyDescent="0.2">
      <c r="A31" s="72"/>
      <c r="B31" s="71"/>
      <c r="C31" s="71" t="s">
        <v>55</v>
      </c>
      <c r="D31" s="73" t="s">
        <v>17</v>
      </c>
      <c r="E31" s="40"/>
      <c r="F31" s="40"/>
      <c r="G31" s="47" t="s">
        <v>46</v>
      </c>
      <c r="H31" s="31">
        <f>H32+H33</f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2"/>
    </row>
    <row r="32" spans="1:14" ht="31.5" hidden="1" x14ac:dyDescent="0.2">
      <c r="A32" s="72"/>
      <c r="B32" s="71"/>
      <c r="C32" s="71"/>
      <c r="D32" s="73"/>
      <c r="E32" s="40" t="s">
        <v>17</v>
      </c>
      <c r="F32" s="40" t="s">
        <v>0</v>
      </c>
      <c r="G32" s="48" t="s">
        <v>31</v>
      </c>
      <c r="H32" s="26">
        <f>SUM(I32:M32)</f>
        <v>0</v>
      </c>
      <c r="I32" s="26"/>
      <c r="J32" s="26"/>
      <c r="K32" s="26"/>
      <c r="L32" s="26"/>
      <c r="M32" s="26"/>
      <c r="N32" s="2"/>
    </row>
    <row r="33" spans="1:14" hidden="1" x14ac:dyDescent="0.2">
      <c r="A33" s="72"/>
      <c r="B33" s="71"/>
      <c r="C33" s="71"/>
      <c r="D33" s="73"/>
      <c r="E33" s="40"/>
      <c r="F33" s="40"/>
      <c r="G33" s="48" t="s">
        <v>45</v>
      </c>
      <c r="H33" s="26">
        <f>SUM(I33:M33)</f>
        <v>0</v>
      </c>
      <c r="I33" s="26"/>
      <c r="J33" s="26"/>
      <c r="K33" s="26"/>
      <c r="L33" s="26"/>
      <c r="M33" s="26"/>
      <c r="N33" s="2"/>
    </row>
    <row r="34" spans="1:14" ht="30" hidden="1" customHeight="1" x14ac:dyDescent="0.2">
      <c r="A34" s="72" t="s">
        <v>6</v>
      </c>
      <c r="B34" s="71" t="s">
        <v>59</v>
      </c>
      <c r="C34" s="71" t="s">
        <v>25</v>
      </c>
      <c r="D34" s="73" t="s">
        <v>25</v>
      </c>
      <c r="E34" s="40"/>
      <c r="F34" s="40"/>
      <c r="G34" s="47" t="s">
        <v>46</v>
      </c>
      <c r="H34" s="32">
        <f>H35+H36</f>
        <v>272611112.8888889</v>
      </c>
      <c r="I34" s="31">
        <f t="shared" ref="I34:M34" si="16">I35+I36</f>
        <v>54522224</v>
      </c>
      <c r="J34" s="31">
        <f t="shared" si="16"/>
        <v>54522222.222222224</v>
      </c>
      <c r="K34" s="31">
        <f t="shared" si="16"/>
        <v>54522222.222222224</v>
      </c>
      <c r="L34" s="31">
        <f t="shared" si="16"/>
        <v>54522222.222222224</v>
      </c>
      <c r="M34" s="31">
        <f t="shared" si="16"/>
        <v>54522222.222222224</v>
      </c>
      <c r="N34" s="2"/>
    </row>
    <row r="35" spans="1:14" ht="28.5" hidden="1" customHeight="1" x14ac:dyDescent="0.2">
      <c r="A35" s="72"/>
      <c r="B35" s="71"/>
      <c r="C35" s="71"/>
      <c r="D35" s="73"/>
      <c r="E35" s="40" t="s">
        <v>25</v>
      </c>
      <c r="F35" s="40" t="s">
        <v>21</v>
      </c>
      <c r="G35" s="48" t="s">
        <v>31</v>
      </c>
      <c r="H35" s="26">
        <f>SUM(I35:M35)</f>
        <v>269885000</v>
      </c>
      <c r="I35" s="26">
        <v>53977000</v>
      </c>
      <c r="J35" s="26">
        <v>53977000</v>
      </c>
      <c r="K35" s="26">
        <v>53977000</v>
      </c>
      <c r="L35" s="26">
        <v>53977000</v>
      </c>
      <c r="M35" s="26">
        <v>53977000</v>
      </c>
      <c r="N35" s="2"/>
    </row>
    <row r="36" spans="1:14" ht="18.75" hidden="1" customHeight="1" x14ac:dyDescent="0.2">
      <c r="A36" s="72"/>
      <c r="B36" s="71"/>
      <c r="C36" s="71"/>
      <c r="D36" s="73"/>
      <c r="E36" s="40"/>
      <c r="F36" s="40"/>
      <c r="G36" s="48" t="s">
        <v>45</v>
      </c>
      <c r="H36" s="26">
        <f>SUM(I36:M36)</f>
        <v>2726112.8888888955</v>
      </c>
      <c r="I36" s="26">
        <v>545224</v>
      </c>
      <c r="J36" s="26">
        <f>J35/99*100-J35</f>
        <v>545222.22222222388</v>
      </c>
      <c r="K36" s="26">
        <f t="shared" ref="K36:M36" si="17">K35/99*100-K35</f>
        <v>545222.22222222388</v>
      </c>
      <c r="L36" s="26">
        <f t="shared" si="17"/>
        <v>545222.22222222388</v>
      </c>
      <c r="M36" s="26">
        <f t="shared" si="17"/>
        <v>545222.22222222388</v>
      </c>
      <c r="N36" s="2"/>
    </row>
    <row r="37" spans="1:14" ht="27" hidden="1" customHeight="1" x14ac:dyDescent="0.2">
      <c r="A37" s="72" t="s">
        <v>7</v>
      </c>
      <c r="B37" s="71" t="s">
        <v>60</v>
      </c>
      <c r="C37" s="71" t="s">
        <v>25</v>
      </c>
      <c r="D37" s="73" t="s">
        <v>14</v>
      </c>
      <c r="E37" s="40"/>
      <c r="F37" s="40"/>
      <c r="G37" s="47" t="s">
        <v>46</v>
      </c>
      <c r="H37" s="31">
        <f>H38+H39</f>
        <v>44766569.799999997</v>
      </c>
      <c r="I37" s="31">
        <f t="shared" ref="I37:M37" si="18">I38+I39</f>
        <v>3820969.8</v>
      </c>
      <c r="J37" s="31">
        <f t="shared" si="18"/>
        <v>10236400</v>
      </c>
      <c r="K37" s="31">
        <f t="shared" si="18"/>
        <v>10236400</v>
      </c>
      <c r="L37" s="31">
        <f t="shared" si="18"/>
        <v>10236400</v>
      </c>
      <c r="M37" s="31">
        <f t="shared" si="18"/>
        <v>10236400</v>
      </c>
      <c r="N37" s="2"/>
    </row>
    <row r="38" spans="1:14" ht="36" hidden="1" customHeight="1" x14ac:dyDescent="0.2">
      <c r="A38" s="72"/>
      <c r="B38" s="71"/>
      <c r="C38" s="71"/>
      <c r="D38" s="73"/>
      <c r="E38" s="40" t="s">
        <v>14</v>
      </c>
      <c r="F38" s="40" t="s">
        <v>21</v>
      </c>
      <c r="G38" s="48" t="s">
        <v>31</v>
      </c>
      <c r="H38" s="26">
        <f>SUM(I38:M38)</f>
        <v>44318903.299999997</v>
      </c>
      <c r="I38" s="26">
        <v>3782759.3</v>
      </c>
      <c r="J38" s="26">
        <v>10134036</v>
      </c>
      <c r="K38" s="26">
        <v>10134036</v>
      </c>
      <c r="L38" s="26">
        <v>10134036</v>
      </c>
      <c r="M38" s="26">
        <v>10134036</v>
      </c>
      <c r="N38" s="2"/>
    </row>
    <row r="39" spans="1:14" hidden="1" x14ac:dyDescent="0.2">
      <c r="A39" s="72"/>
      <c r="B39" s="71"/>
      <c r="C39" s="71"/>
      <c r="D39" s="73"/>
      <c r="E39" s="40"/>
      <c r="F39" s="40"/>
      <c r="G39" s="48" t="s">
        <v>45</v>
      </c>
      <c r="H39" s="26">
        <f>SUM(I39:M39)</f>
        <v>447666.5</v>
      </c>
      <c r="I39" s="26">
        <v>38210.5</v>
      </c>
      <c r="J39" s="26">
        <f>J38/99*100-J38</f>
        <v>102364</v>
      </c>
      <c r="K39" s="26">
        <f t="shared" ref="K39:M39" si="19">K38/99*100-K38</f>
        <v>102364</v>
      </c>
      <c r="L39" s="26">
        <f t="shared" si="19"/>
        <v>102364</v>
      </c>
      <c r="M39" s="26">
        <f t="shared" si="19"/>
        <v>102364</v>
      </c>
      <c r="N39" s="2"/>
    </row>
    <row r="40" spans="1:14" ht="27" hidden="1" customHeight="1" x14ac:dyDescent="0.2">
      <c r="A40" s="72" t="s">
        <v>8</v>
      </c>
      <c r="B40" s="71" t="s">
        <v>61</v>
      </c>
      <c r="C40" s="71" t="s">
        <v>25</v>
      </c>
      <c r="D40" s="73" t="s">
        <v>14</v>
      </c>
      <c r="E40" s="40"/>
      <c r="F40" s="40"/>
      <c r="G40" s="47" t="s">
        <v>46</v>
      </c>
      <c r="H40" s="32">
        <f>H41+H42</f>
        <v>210838738.30000001</v>
      </c>
      <c r="I40" s="31">
        <f t="shared" ref="I40:M40" si="20">I41+I42</f>
        <v>40875138.299999997</v>
      </c>
      <c r="J40" s="31">
        <f t="shared" si="20"/>
        <v>42490900</v>
      </c>
      <c r="K40" s="31">
        <f t="shared" si="20"/>
        <v>42490900</v>
      </c>
      <c r="L40" s="31">
        <f t="shared" si="20"/>
        <v>42490900</v>
      </c>
      <c r="M40" s="31">
        <f t="shared" si="20"/>
        <v>42490900</v>
      </c>
      <c r="N40" s="2"/>
    </row>
    <row r="41" spans="1:14" ht="38.25" hidden="1" customHeight="1" x14ac:dyDescent="0.2">
      <c r="A41" s="72"/>
      <c r="B41" s="71"/>
      <c r="C41" s="71"/>
      <c r="D41" s="73"/>
      <c r="E41" s="40" t="s">
        <v>14</v>
      </c>
      <c r="F41" s="40" t="s">
        <v>21</v>
      </c>
      <c r="G41" s="48" t="s">
        <v>31</v>
      </c>
      <c r="H41" s="26">
        <f>SUM(I41:M41)</f>
        <v>208730351</v>
      </c>
      <c r="I41" s="26">
        <v>40466387</v>
      </c>
      <c r="J41" s="26">
        <v>42065991</v>
      </c>
      <c r="K41" s="26">
        <v>42065991</v>
      </c>
      <c r="L41" s="26">
        <v>42065991</v>
      </c>
      <c r="M41" s="26">
        <v>42065991</v>
      </c>
      <c r="N41" s="2"/>
    </row>
    <row r="42" spans="1:14" ht="29.25" hidden="1" customHeight="1" x14ac:dyDescent="0.2">
      <c r="A42" s="72"/>
      <c r="B42" s="71"/>
      <c r="C42" s="71"/>
      <c r="D42" s="73"/>
      <c r="E42" s="40"/>
      <c r="F42" s="40"/>
      <c r="G42" s="48" t="s">
        <v>45</v>
      </c>
      <c r="H42" s="26">
        <f>SUM(I42:M42)</f>
        <v>2108387.2999999998</v>
      </c>
      <c r="I42" s="26">
        <v>408751.3</v>
      </c>
      <c r="J42" s="26">
        <f>J41/99*100-J41</f>
        <v>424909</v>
      </c>
      <c r="K42" s="26">
        <f t="shared" ref="K42:M42" si="21">K41/99*100-K41</f>
        <v>424909</v>
      </c>
      <c r="L42" s="26">
        <f t="shared" si="21"/>
        <v>424909</v>
      </c>
      <c r="M42" s="26">
        <f t="shared" si="21"/>
        <v>424909</v>
      </c>
      <c r="N42" s="2"/>
    </row>
    <row r="43" spans="1:14" ht="32.25" hidden="1" customHeight="1" x14ac:dyDescent="0.2">
      <c r="A43" s="72" t="s">
        <v>41</v>
      </c>
      <c r="B43" s="71" t="s">
        <v>30</v>
      </c>
      <c r="C43" s="71" t="s">
        <v>25</v>
      </c>
      <c r="D43" s="73" t="s">
        <v>14</v>
      </c>
      <c r="E43" s="40"/>
      <c r="F43" s="40"/>
      <c r="G43" s="47" t="s">
        <v>46</v>
      </c>
      <c r="H43" s="32">
        <f>H44+H45</f>
        <v>1110365159.9191918</v>
      </c>
      <c r="I43" s="31">
        <f t="shared" ref="I43:M43" si="22">I44+I45</f>
        <v>225676768</v>
      </c>
      <c r="J43" s="31">
        <f t="shared" si="22"/>
        <v>221172097.97979799</v>
      </c>
      <c r="K43" s="31">
        <f t="shared" si="22"/>
        <v>221172097.97979799</v>
      </c>
      <c r="L43" s="31">
        <f t="shared" si="22"/>
        <v>221172097.97979799</v>
      </c>
      <c r="M43" s="31">
        <f t="shared" si="22"/>
        <v>221172097.97979799</v>
      </c>
    </row>
    <row r="44" spans="1:14" ht="42.75" hidden="1" customHeight="1" x14ac:dyDescent="0.2">
      <c r="A44" s="72"/>
      <c r="B44" s="71"/>
      <c r="C44" s="71"/>
      <c r="D44" s="73"/>
      <c r="E44" s="40" t="s">
        <v>14</v>
      </c>
      <c r="F44" s="40" t="s">
        <v>21</v>
      </c>
      <c r="G44" s="48" t="s">
        <v>31</v>
      </c>
      <c r="H44" s="26">
        <f>SUM(I44:M44)</f>
        <v>1099261508</v>
      </c>
      <c r="I44" s="26">
        <f>220926000+2494000</f>
        <v>223420000</v>
      </c>
      <c r="J44" s="26">
        <v>218960377</v>
      </c>
      <c r="K44" s="26">
        <v>218960377</v>
      </c>
      <c r="L44" s="26">
        <v>218960377</v>
      </c>
      <c r="M44" s="26">
        <v>218960377</v>
      </c>
    </row>
    <row r="45" spans="1:14" ht="24" hidden="1" customHeight="1" x14ac:dyDescent="0.2">
      <c r="A45" s="72"/>
      <c r="B45" s="71"/>
      <c r="C45" s="71"/>
      <c r="D45" s="73"/>
      <c r="E45" s="40"/>
      <c r="F45" s="40"/>
      <c r="G45" s="48" t="s">
        <v>45</v>
      </c>
      <c r="H45" s="26">
        <f>SUM(I45:M45)</f>
        <v>11103651.919191957</v>
      </c>
      <c r="I45" s="33">
        <f>2231576+25192</f>
        <v>2256768</v>
      </c>
      <c r="J45" s="33">
        <f>J44/99*100-J44</f>
        <v>2211720.9797979891</v>
      </c>
      <c r="K45" s="33">
        <f t="shared" ref="K45:M45" si="23">K44/99*100-K44</f>
        <v>2211720.9797979891</v>
      </c>
      <c r="L45" s="33">
        <f t="shared" si="23"/>
        <v>2211720.9797979891</v>
      </c>
      <c r="M45" s="33">
        <f t="shared" si="23"/>
        <v>2211720.9797979891</v>
      </c>
    </row>
    <row r="46" spans="1:14" ht="23.25" hidden="1" customHeight="1" x14ac:dyDescent="0.2">
      <c r="A46" s="72" t="s">
        <v>44</v>
      </c>
      <c r="B46" s="71" t="s">
        <v>54</v>
      </c>
      <c r="C46" s="71" t="s">
        <v>26</v>
      </c>
      <c r="D46" s="73" t="s">
        <v>24</v>
      </c>
      <c r="E46" s="40"/>
      <c r="F46" s="40"/>
      <c r="G46" s="47" t="s">
        <v>46</v>
      </c>
      <c r="H46" s="32">
        <f>H47+H48</f>
        <v>247474788.01979798</v>
      </c>
      <c r="I46" s="32">
        <f t="shared" ref="I46:M46" si="24">I47+I48</f>
        <v>49494990</v>
      </c>
      <c r="J46" s="32">
        <f t="shared" si="24"/>
        <v>49494949.504949495</v>
      </c>
      <c r="K46" s="32">
        <f t="shared" si="24"/>
        <v>49494949.504949495</v>
      </c>
      <c r="L46" s="32">
        <f t="shared" si="24"/>
        <v>49494949.504949495</v>
      </c>
      <c r="M46" s="32">
        <f t="shared" si="24"/>
        <v>49494949.504949495</v>
      </c>
    </row>
    <row r="47" spans="1:14" ht="31.5" hidden="1" x14ac:dyDescent="0.2">
      <c r="A47" s="72"/>
      <c r="B47" s="71"/>
      <c r="C47" s="71"/>
      <c r="D47" s="73"/>
      <c r="E47" s="40" t="s">
        <v>24</v>
      </c>
      <c r="F47" s="40" t="s">
        <v>23</v>
      </c>
      <c r="G47" s="48" t="s">
        <v>31</v>
      </c>
      <c r="H47" s="26">
        <f>SUM(I47:M47)</f>
        <v>245000000</v>
      </c>
      <c r="I47" s="27">
        <v>49000000</v>
      </c>
      <c r="J47" s="27">
        <v>49000000</v>
      </c>
      <c r="K47" s="27">
        <v>49000000</v>
      </c>
      <c r="L47" s="27">
        <v>49000000</v>
      </c>
      <c r="M47" s="27">
        <v>49000000</v>
      </c>
    </row>
    <row r="48" spans="1:14" hidden="1" x14ac:dyDescent="0.2">
      <c r="A48" s="72"/>
      <c r="B48" s="71"/>
      <c r="C48" s="71"/>
      <c r="D48" s="73"/>
      <c r="E48" s="40"/>
      <c r="F48" s="40"/>
      <c r="G48" s="48" t="s">
        <v>45</v>
      </c>
      <c r="H48" s="26">
        <f>SUM(I48:M48)</f>
        <v>2474788.0197979892</v>
      </c>
      <c r="I48" s="26">
        <v>494990</v>
      </c>
      <c r="J48" s="26">
        <f>J47/99*100-J47+0.01</f>
        <v>494949.50494949729</v>
      </c>
      <c r="K48" s="26">
        <f>K47/99*100-K47+0.01</f>
        <v>494949.50494949729</v>
      </c>
      <c r="L48" s="26">
        <f>L47/99*100-L47+0.01</f>
        <v>494949.50494949729</v>
      </c>
      <c r="M48" s="26">
        <f>M47/99*100-M47+0.01</f>
        <v>494949.50494949729</v>
      </c>
    </row>
    <row r="49" spans="1:14" s="6" customFormat="1" ht="47.25" customHeight="1" x14ac:dyDescent="0.25">
      <c r="A49" s="72" t="s">
        <v>37</v>
      </c>
      <c r="B49" s="67" t="s">
        <v>70</v>
      </c>
      <c r="C49" s="67" t="s">
        <v>55</v>
      </c>
      <c r="D49" s="67" t="s">
        <v>62</v>
      </c>
      <c r="E49" s="19"/>
      <c r="F49" s="19"/>
      <c r="G49" s="17" t="s">
        <v>46</v>
      </c>
      <c r="H49" s="30">
        <f>H50+H51</f>
        <v>10606061.484848484</v>
      </c>
      <c r="I49" s="30">
        <f t="shared" ref="I49:M49" si="25">I50+I51</f>
        <v>2121213</v>
      </c>
      <c r="J49" s="30">
        <f t="shared" si="25"/>
        <v>2121212.1212121211</v>
      </c>
      <c r="K49" s="30">
        <f t="shared" si="25"/>
        <v>2121212.1212121211</v>
      </c>
      <c r="L49" s="30">
        <f t="shared" si="25"/>
        <v>2121212.1212121211</v>
      </c>
      <c r="M49" s="30">
        <f t="shared" si="25"/>
        <v>2121212.1212121211</v>
      </c>
      <c r="N49" s="5"/>
    </row>
    <row r="50" spans="1:14" ht="49.5" customHeight="1" x14ac:dyDescent="0.2">
      <c r="A50" s="72"/>
      <c r="B50" s="67"/>
      <c r="C50" s="67"/>
      <c r="D50" s="67"/>
      <c r="E50" s="46" t="s">
        <v>34</v>
      </c>
      <c r="F50" s="40" t="s">
        <v>0</v>
      </c>
      <c r="G50" s="48" t="s">
        <v>31</v>
      </c>
      <c r="H50" s="26">
        <f>SUM(I50:M50)</f>
        <v>10500000</v>
      </c>
      <c r="I50" s="26">
        <v>2100000</v>
      </c>
      <c r="J50" s="26">
        <v>2100000</v>
      </c>
      <c r="K50" s="26">
        <v>2100000</v>
      </c>
      <c r="L50" s="26">
        <v>2100000</v>
      </c>
      <c r="M50" s="26">
        <v>2100000</v>
      </c>
    </row>
    <row r="51" spans="1:14" ht="31.5" customHeight="1" x14ac:dyDescent="0.2">
      <c r="A51" s="72"/>
      <c r="B51" s="67"/>
      <c r="C51" s="67"/>
      <c r="D51" s="67"/>
      <c r="E51" s="46"/>
      <c r="F51" s="40"/>
      <c r="G51" s="48" t="s">
        <v>45</v>
      </c>
      <c r="H51" s="26">
        <f>SUM(I51:M51)</f>
        <v>106061.4848484844</v>
      </c>
      <c r="I51" s="26">
        <v>21213</v>
      </c>
      <c r="J51" s="26">
        <f>J50/99*100-J50</f>
        <v>21212.121212121099</v>
      </c>
      <c r="K51" s="26">
        <f t="shared" ref="K51:M51" si="26">K50/99*100-K50</f>
        <v>21212.121212121099</v>
      </c>
      <c r="L51" s="26">
        <f t="shared" si="26"/>
        <v>21212.121212121099</v>
      </c>
      <c r="M51" s="26">
        <f t="shared" si="26"/>
        <v>21212.121212121099</v>
      </c>
    </row>
    <row r="52" spans="1:14" hidden="1" x14ac:dyDescent="0.2">
      <c r="A52" s="74" t="s">
        <v>63</v>
      </c>
      <c r="B52" s="74"/>
      <c r="C52" s="74"/>
      <c r="D52" s="74"/>
      <c r="E52" s="74"/>
      <c r="F52" s="74"/>
      <c r="G52" s="74"/>
      <c r="H52" s="31">
        <f>H49</f>
        <v>10606061.484848484</v>
      </c>
      <c r="I52" s="31">
        <f t="shared" ref="I52:M52" si="27">I49</f>
        <v>2121213</v>
      </c>
      <c r="J52" s="31">
        <f t="shared" si="27"/>
        <v>2121212.1212121211</v>
      </c>
      <c r="K52" s="31">
        <f t="shared" si="27"/>
        <v>2121212.1212121211</v>
      </c>
      <c r="L52" s="31">
        <f t="shared" si="27"/>
        <v>2121212.1212121211</v>
      </c>
      <c r="M52" s="31">
        <f t="shared" si="27"/>
        <v>2121212.1212121211</v>
      </c>
    </row>
    <row r="53" spans="1:14" hidden="1" x14ac:dyDescent="0.2">
      <c r="A53" s="70" t="s">
        <v>47</v>
      </c>
      <c r="B53" s="70"/>
      <c r="C53" s="70"/>
      <c r="D53" s="70"/>
      <c r="E53" s="70"/>
      <c r="F53" s="70"/>
      <c r="G53" s="70"/>
      <c r="H53" s="26">
        <f>H50</f>
        <v>10500000</v>
      </c>
      <c r="I53" s="26">
        <f t="shared" ref="I53:M53" si="28">I50</f>
        <v>2100000</v>
      </c>
      <c r="J53" s="26">
        <f t="shared" si="28"/>
        <v>2100000</v>
      </c>
      <c r="K53" s="26">
        <f t="shared" si="28"/>
        <v>2100000</v>
      </c>
      <c r="L53" s="26">
        <f t="shared" si="28"/>
        <v>2100000</v>
      </c>
      <c r="M53" s="26">
        <f t="shared" si="28"/>
        <v>2100000</v>
      </c>
    </row>
    <row r="54" spans="1:14" hidden="1" x14ac:dyDescent="0.2">
      <c r="A54" s="70" t="s">
        <v>45</v>
      </c>
      <c r="B54" s="70"/>
      <c r="C54" s="70"/>
      <c r="D54" s="70"/>
      <c r="E54" s="70"/>
      <c r="F54" s="70"/>
      <c r="G54" s="70"/>
      <c r="H54" s="26">
        <f>H51</f>
        <v>106061.4848484844</v>
      </c>
      <c r="I54" s="26">
        <f t="shared" ref="I54:M54" si="29">I51</f>
        <v>21213</v>
      </c>
      <c r="J54" s="26">
        <f t="shared" si="29"/>
        <v>21212.121212121099</v>
      </c>
      <c r="K54" s="26">
        <f t="shared" si="29"/>
        <v>21212.121212121099</v>
      </c>
      <c r="L54" s="26">
        <f t="shared" si="29"/>
        <v>21212.121212121099</v>
      </c>
      <c r="M54" s="26">
        <f t="shared" si="29"/>
        <v>21212.121212121099</v>
      </c>
    </row>
    <row r="55" spans="1:14" x14ac:dyDescent="0.2">
      <c r="A55" s="70" t="s">
        <v>3</v>
      </c>
      <c r="B55" s="70"/>
      <c r="C55" s="70"/>
      <c r="D55" s="70"/>
      <c r="E55" s="70"/>
      <c r="F55" s="70"/>
      <c r="G55" s="70"/>
      <c r="H55" s="32">
        <f>SUM(I55:M55)</f>
        <v>2272727318.181818</v>
      </c>
      <c r="I55" s="31">
        <f t="shared" ref="I55:M55" si="30">I56+I57</f>
        <v>454545500</v>
      </c>
      <c r="J55" s="31">
        <f t="shared" si="30"/>
        <v>454545454.54545456</v>
      </c>
      <c r="K55" s="31">
        <f t="shared" si="30"/>
        <v>454545454.54545456</v>
      </c>
      <c r="L55" s="31">
        <f t="shared" si="30"/>
        <v>454545454.54545456</v>
      </c>
      <c r="M55" s="31">
        <f t="shared" si="30"/>
        <v>454545454.54545456</v>
      </c>
      <c r="N55" s="2"/>
    </row>
    <row r="56" spans="1:14" x14ac:dyDescent="0.2">
      <c r="A56" s="70" t="s">
        <v>47</v>
      </c>
      <c r="B56" s="70"/>
      <c r="C56" s="70"/>
      <c r="D56" s="70"/>
      <c r="E56" s="70"/>
      <c r="F56" s="70"/>
      <c r="G56" s="70"/>
      <c r="H56" s="32">
        <f>SUM(I56:M56)</f>
        <v>2250000000</v>
      </c>
      <c r="I56" s="31">
        <f t="shared" ref="I56:M57" si="31">I11+I26+I50</f>
        <v>450000000</v>
      </c>
      <c r="J56" s="31">
        <f t="shared" si="31"/>
        <v>450000000</v>
      </c>
      <c r="K56" s="31">
        <f t="shared" si="31"/>
        <v>450000000</v>
      </c>
      <c r="L56" s="31">
        <f t="shared" si="31"/>
        <v>450000000</v>
      </c>
      <c r="M56" s="31">
        <f t="shared" si="31"/>
        <v>450000000</v>
      </c>
      <c r="N56" s="2"/>
    </row>
    <row r="57" spans="1:14" x14ac:dyDescent="0.2">
      <c r="A57" s="70" t="s">
        <v>45</v>
      </c>
      <c r="B57" s="70"/>
      <c r="C57" s="70"/>
      <c r="D57" s="70"/>
      <c r="E57" s="70"/>
      <c r="F57" s="70"/>
      <c r="G57" s="70"/>
      <c r="H57" s="31">
        <f>SUM(I57:M57)</f>
        <v>22727318.181818247</v>
      </c>
      <c r="I57" s="31">
        <f t="shared" si="31"/>
        <v>4545500</v>
      </c>
      <c r="J57" s="31">
        <f t="shared" si="31"/>
        <v>4545454.5454545608</v>
      </c>
      <c r="K57" s="31">
        <f t="shared" si="31"/>
        <v>4545454.5454545608</v>
      </c>
      <c r="L57" s="31">
        <f t="shared" si="31"/>
        <v>4545454.5454545608</v>
      </c>
      <c r="M57" s="31">
        <f t="shared" si="31"/>
        <v>4545454.5454545608</v>
      </c>
      <c r="N57" s="2"/>
    </row>
    <row r="58" spans="1:14" x14ac:dyDescent="0.2">
      <c r="A58" s="7"/>
      <c r="B58" s="8"/>
      <c r="C58" s="8"/>
      <c r="D58" s="8"/>
      <c r="E58" s="8"/>
      <c r="F58" s="8"/>
      <c r="G58" s="9"/>
      <c r="H58" s="25"/>
      <c r="I58" s="25"/>
      <c r="J58" s="25"/>
      <c r="K58" s="25"/>
      <c r="L58" s="25"/>
      <c r="M58" s="25"/>
      <c r="N58" s="2"/>
    </row>
    <row r="59" spans="1:14" x14ac:dyDescent="0.2">
      <c r="A59" s="7"/>
      <c r="B59" s="8"/>
      <c r="C59" s="8"/>
      <c r="D59" s="8"/>
      <c r="E59" s="8"/>
      <c r="F59" s="8"/>
      <c r="G59" s="9"/>
      <c r="H59" s="8"/>
      <c r="I59" s="20"/>
      <c r="J59" s="20"/>
      <c r="K59" s="20"/>
      <c r="L59" s="20"/>
      <c r="M59" s="20"/>
      <c r="N59" s="2"/>
    </row>
    <row r="60" spans="1:14" x14ac:dyDescent="0.2">
      <c r="A60" s="7"/>
      <c r="B60" s="8"/>
      <c r="C60" s="8"/>
      <c r="D60" s="8" t="s">
        <v>75</v>
      </c>
      <c r="E60" s="75"/>
      <c r="F60" s="75"/>
      <c r="G60" s="75"/>
      <c r="H60" s="12"/>
      <c r="I60" s="12"/>
      <c r="J60" s="12"/>
      <c r="K60" s="12"/>
      <c r="L60" s="12"/>
      <c r="M60" s="12"/>
      <c r="N60" s="2"/>
    </row>
    <row r="61" spans="1:14" ht="24.75" customHeight="1" x14ac:dyDescent="0.2">
      <c r="A61" s="7"/>
      <c r="B61" s="8"/>
      <c r="C61" s="8"/>
      <c r="D61" s="69" t="s">
        <v>73</v>
      </c>
      <c r="E61" s="17" t="s">
        <v>46</v>
      </c>
      <c r="F61" s="17" t="s">
        <v>46</v>
      </c>
      <c r="G61" s="21" t="s">
        <v>46</v>
      </c>
      <c r="H61" s="34">
        <f t="shared" ref="H61:M63" si="32">H13+H31</f>
        <v>2560013.8484848486</v>
      </c>
      <c r="I61" s="34">
        <f t="shared" si="32"/>
        <v>511529</v>
      </c>
      <c r="J61" s="34">
        <f t="shared" si="32"/>
        <v>512121.2121212121</v>
      </c>
      <c r="K61" s="34">
        <f t="shared" si="32"/>
        <v>512121.2121212121</v>
      </c>
      <c r="L61" s="34">
        <f t="shared" si="32"/>
        <v>512121.2121212121</v>
      </c>
      <c r="M61" s="34">
        <f t="shared" si="32"/>
        <v>512121.2121212121</v>
      </c>
      <c r="N61" s="28"/>
    </row>
    <row r="62" spans="1:14" ht="30" customHeight="1" x14ac:dyDescent="0.2">
      <c r="A62" s="7"/>
      <c r="B62" s="8"/>
      <c r="C62" s="8"/>
      <c r="D62" s="69"/>
      <c r="E62" s="4" t="s">
        <v>31</v>
      </c>
      <c r="F62" s="4" t="s">
        <v>31</v>
      </c>
      <c r="G62" s="4" t="s">
        <v>31</v>
      </c>
      <c r="H62" s="35">
        <f t="shared" si="32"/>
        <v>2534413</v>
      </c>
      <c r="I62" s="35">
        <f t="shared" si="32"/>
        <v>506413</v>
      </c>
      <c r="J62" s="35">
        <f t="shared" si="32"/>
        <v>507000</v>
      </c>
      <c r="K62" s="35">
        <f t="shared" si="32"/>
        <v>507000</v>
      </c>
      <c r="L62" s="35">
        <f t="shared" si="32"/>
        <v>507000</v>
      </c>
      <c r="M62" s="35">
        <f t="shared" si="32"/>
        <v>507000</v>
      </c>
      <c r="N62" s="2"/>
    </row>
    <row r="63" spans="1:14" ht="27.75" customHeight="1" x14ac:dyDescent="0.2">
      <c r="A63" s="7"/>
      <c r="B63" s="8"/>
      <c r="C63" s="8"/>
      <c r="D63" s="69"/>
      <c r="E63" s="4" t="s">
        <v>45</v>
      </c>
      <c r="F63" s="4" t="s">
        <v>45</v>
      </c>
      <c r="G63" s="4" t="s">
        <v>45</v>
      </c>
      <c r="H63" s="35">
        <f t="shared" si="32"/>
        <v>25600.848484848393</v>
      </c>
      <c r="I63" s="35">
        <f t="shared" si="32"/>
        <v>5116</v>
      </c>
      <c r="J63" s="35">
        <f t="shared" si="32"/>
        <v>5121.2121212120983</v>
      </c>
      <c r="K63" s="35">
        <f t="shared" si="32"/>
        <v>5121.2121212120983</v>
      </c>
      <c r="L63" s="35">
        <f t="shared" si="32"/>
        <v>5121.2121212120983</v>
      </c>
      <c r="M63" s="35">
        <f t="shared" si="32"/>
        <v>5121.2121212120983</v>
      </c>
      <c r="N63" s="2"/>
    </row>
    <row r="64" spans="1:14" ht="24.75" customHeight="1" x14ac:dyDescent="0.2">
      <c r="A64" s="7"/>
      <c r="B64" s="8"/>
      <c r="C64" s="8"/>
      <c r="D64" s="69" t="s">
        <v>74</v>
      </c>
      <c r="E64" s="17" t="s">
        <v>46</v>
      </c>
      <c r="F64" s="17" t="s">
        <v>46</v>
      </c>
      <c r="G64" s="21" t="s">
        <v>46</v>
      </c>
      <c r="H64" s="36">
        <f t="shared" ref="H64:M66" si="33">H49</f>
        <v>10606061.484848484</v>
      </c>
      <c r="I64" s="36">
        <f t="shared" si="33"/>
        <v>2121213</v>
      </c>
      <c r="J64" s="36">
        <f t="shared" si="33"/>
        <v>2121212.1212121211</v>
      </c>
      <c r="K64" s="36">
        <f t="shared" si="33"/>
        <v>2121212.1212121211</v>
      </c>
      <c r="L64" s="36">
        <f t="shared" si="33"/>
        <v>2121212.1212121211</v>
      </c>
      <c r="M64" s="36">
        <f t="shared" si="33"/>
        <v>2121212.1212121211</v>
      </c>
      <c r="N64" s="2"/>
    </row>
    <row r="65" spans="1:14" ht="24.75" customHeight="1" x14ac:dyDescent="0.2">
      <c r="A65" s="7"/>
      <c r="B65" s="8"/>
      <c r="C65" s="8"/>
      <c r="D65" s="69"/>
      <c r="E65" s="4" t="s">
        <v>31</v>
      </c>
      <c r="F65" s="4" t="s">
        <v>31</v>
      </c>
      <c r="G65" s="4" t="s">
        <v>31</v>
      </c>
      <c r="H65" s="37">
        <f t="shared" si="33"/>
        <v>10500000</v>
      </c>
      <c r="I65" s="37">
        <f t="shared" si="33"/>
        <v>2100000</v>
      </c>
      <c r="J65" s="37">
        <f t="shared" si="33"/>
        <v>2100000</v>
      </c>
      <c r="K65" s="37">
        <f t="shared" si="33"/>
        <v>2100000</v>
      </c>
      <c r="L65" s="37">
        <f t="shared" si="33"/>
        <v>2100000</v>
      </c>
      <c r="M65" s="37">
        <f t="shared" si="33"/>
        <v>2100000</v>
      </c>
      <c r="N65" s="2"/>
    </row>
    <row r="66" spans="1:14" ht="24.75" customHeight="1" x14ac:dyDescent="0.2">
      <c r="A66" s="7"/>
      <c r="B66" s="8"/>
      <c r="C66" s="8"/>
      <c r="D66" s="69"/>
      <c r="E66" s="4" t="s">
        <v>45</v>
      </c>
      <c r="F66" s="4" t="s">
        <v>45</v>
      </c>
      <c r="G66" s="4" t="s">
        <v>45</v>
      </c>
      <c r="H66" s="37">
        <f t="shared" si="33"/>
        <v>106061.4848484844</v>
      </c>
      <c r="I66" s="37">
        <f t="shared" si="33"/>
        <v>21213</v>
      </c>
      <c r="J66" s="37">
        <f t="shared" si="33"/>
        <v>21212.121212121099</v>
      </c>
      <c r="K66" s="37">
        <f t="shared" si="33"/>
        <v>21212.121212121099</v>
      </c>
      <c r="L66" s="37">
        <f t="shared" si="33"/>
        <v>21212.121212121099</v>
      </c>
      <c r="M66" s="37">
        <f t="shared" si="33"/>
        <v>21212.121212121099</v>
      </c>
      <c r="N66" s="2"/>
    </row>
    <row r="67" spans="1:14" ht="22.5" customHeight="1" x14ac:dyDescent="0.2">
      <c r="A67" s="7"/>
      <c r="B67" s="8"/>
      <c r="C67" s="8"/>
      <c r="D67" s="68" t="s">
        <v>51</v>
      </c>
      <c r="E67" s="17" t="s">
        <v>46</v>
      </c>
      <c r="F67" s="17" t="s">
        <v>46</v>
      </c>
      <c r="G67" s="22" t="s">
        <v>46</v>
      </c>
      <c r="H67" s="38">
        <f>H68+H69</f>
        <v>13166075.333333332</v>
      </c>
      <c r="I67" s="38">
        <f t="shared" ref="I67:M67" si="34">I68+I69</f>
        <v>2632742</v>
      </c>
      <c r="J67" s="38">
        <f t="shared" si="34"/>
        <v>2633333.333333333</v>
      </c>
      <c r="K67" s="38">
        <f t="shared" si="34"/>
        <v>2633333.333333333</v>
      </c>
      <c r="L67" s="38">
        <f t="shared" si="34"/>
        <v>2633333.333333333</v>
      </c>
      <c r="M67" s="38">
        <f t="shared" si="34"/>
        <v>2633333.333333333</v>
      </c>
      <c r="N67" s="2"/>
    </row>
    <row r="68" spans="1:14" ht="30" customHeight="1" x14ac:dyDescent="0.2">
      <c r="A68" s="7"/>
      <c r="B68" s="8"/>
      <c r="C68" s="8"/>
      <c r="D68" s="68"/>
      <c r="E68" s="4" t="s">
        <v>31</v>
      </c>
      <c r="F68" s="4" t="s">
        <v>31</v>
      </c>
      <c r="G68" s="4" t="s">
        <v>31</v>
      </c>
      <c r="H68" s="37">
        <f>I68+J68+K68+L68+M68</f>
        <v>13034413</v>
      </c>
      <c r="I68" s="37">
        <f>I62+I65</f>
        <v>2606413</v>
      </c>
      <c r="J68" s="37">
        <f t="shared" ref="J68:M68" si="35">J62+J65</f>
        <v>2607000</v>
      </c>
      <c r="K68" s="37">
        <f t="shared" si="35"/>
        <v>2607000</v>
      </c>
      <c r="L68" s="37">
        <f t="shared" si="35"/>
        <v>2607000</v>
      </c>
      <c r="M68" s="37">
        <f t="shared" si="35"/>
        <v>2607000</v>
      </c>
      <c r="N68" s="2"/>
    </row>
    <row r="69" spans="1:14" ht="16.5" customHeight="1" x14ac:dyDescent="0.2">
      <c r="A69" s="7"/>
      <c r="B69" s="8"/>
      <c r="C69" s="8"/>
      <c r="D69" s="68"/>
      <c r="E69" s="4" t="s">
        <v>45</v>
      </c>
      <c r="F69" s="4" t="s">
        <v>45</v>
      </c>
      <c r="G69" s="4" t="s">
        <v>45</v>
      </c>
      <c r="H69" s="37">
        <f>I69+J69+K69+L69+M69</f>
        <v>131662.33333333279</v>
      </c>
      <c r="I69" s="37">
        <f>I63+I66</f>
        <v>26329</v>
      </c>
      <c r="J69" s="37">
        <f t="shared" ref="J69:M69" si="36">J63+J66</f>
        <v>26333.333333333198</v>
      </c>
      <c r="K69" s="37">
        <f t="shared" si="36"/>
        <v>26333.333333333198</v>
      </c>
      <c r="L69" s="37">
        <f t="shared" si="36"/>
        <v>26333.333333333198</v>
      </c>
      <c r="M69" s="37">
        <f t="shared" si="36"/>
        <v>26333.333333333198</v>
      </c>
      <c r="N69" s="2"/>
    </row>
    <row r="70" spans="1:14" ht="18" customHeight="1" x14ac:dyDescent="0.2">
      <c r="A70" s="7"/>
      <c r="B70" s="8"/>
      <c r="C70" s="8"/>
      <c r="D70" s="68" t="s">
        <v>52</v>
      </c>
      <c r="E70" s="17" t="s">
        <v>46</v>
      </c>
      <c r="F70" s="17" t="s">
        <v>46</v>
      </c>
      <c r="G70" s="22" t="s">
        <v>46</v>
      </c>
      <c r="H70" s="38">
        <f t="shared" ref="H70:M72" si="37">H16</f>
        <v>752525.20202020206</v>
      </c>
      <c r="I70" s="38">
        <f t="shared" si="37"/>
        <v>150505</v>
      </c>
      <c r="J70" s="38">
        <f t="shared" si="37"/>
        <v>150505.05050505052</v>
      </c>
      <c r="K70" s="38">
        <f t="shared" si="37"/>
        <v>150505.05050505052</v>
      </c>
      <c r="L70" s="38">
        <f t="shared" si="37"/>
        <v>150505.05050505052</v>
      </c>
      <c r="M70" s="38">
        <f t="shared" si="37"/>
        <v>150505.05050505052</v>
      </c>
      <c r="N70" s="2"/>
    </row>
    <row r="71" spans="1:14" ht="26.25" customHeight="1" x14ac:dyDescent="0.2">
      <c r="A71" s="7"/>
      <c r="B71" s="8"/>
      <c r="C71" s="8"/>
      <c r="D71" s="68"/>
      <c r="E71" s="4" t="s">
        <v>31</v>
      </c>
      <c r="F71" s="4" t="s">
        <v>31</v>
      </c>
      <c r="G71" s="4" t="s">
        <v>31</v>
      </c>
      <c r="H71" s="37">
        <f t="shared" si="37"/>
        <v>745000</v>
      </c>
      <c r="I71" s="37">
        <f t="shared" si="37"/>
        <v>149000</v>
      </c>
      <c r="J71" s="37">
        <f t="shared" si="37"/>
        <v>149000</v>
      </c>
      <c r="K71" s="37">
        <f t="shared" si="37"/>
        <v>149000</v>
      </c>
      <c r="L71" s="37">
        <f t="shared" si="37"/>
        <v>149000</v>
      </c>
      <c r="M71" s="37">
        <f t="shared" si="37"/>
        <v>149000</v>
      </c>
      <c r="N71" s="2"/>
    </row>
    <row r="72" spans="1:14" ht="22.5" customHeight="1" x14ac:dyDescent="0.2">
      <c r="A72" s="7"/>
      <c r="B72" s="8"/>
      <c r="C72" s="8"/>
      <c r="D72" s="68"/>
      <c r="E72" s="4" t="s">
        <v>45</v>
      </c>
      <c r="F72" s="4" t="s">
        <v>45</v>
      </c>
      <c r="G72" s="4" t="s">
        <v>45</v>
      </c>
      <c r="H72" s="37">
        <f t="shared" si="37"/>
        <v>7525.2020202020649</v>
      </c>
      <c r="I72" s="37">
        <f t="shared" si="37"/>
        <v>1505</v>
      </c>
      <c r="J72" s="37">
        <f t="shared" si="37"/>
        <v>1505.0505050505162</v>
      </c>
      <c r="K72" s="37">
        <f t="shared" si="37"/>
        <v>1505.0505050505162</v>
      </c>
      <c r="L72" s="37">
        <f t="shared" si="37"/>
        <v>1505.0505050505162</v>
      </c>
      <c r="M72" s="37">
        <f t="shared" si="37"/>
        <v>1505.0505050505162</v>
      </c>
      <c r="N72" s="2"/>
    </row>
    <row r="73" spans="1:14" ht="22.5" customHeight="1" x14ac:dyDescent="0.2">
      <c r="A73" s="7"/>
      <c r="B73" s="8"/>
      <c r="C73" s="8"/>
      <c r="D73" s="68" t="s">
        <v>25</v>
      </c>
      <c r="E73" s="17" t="s">
        <v>46</v>
      </c>
      <c r="F73" s="17" t="s">
        <v>46</v>
      </c>
      <c r="G73" s="22" t="s">
        <v>46</v>
      </c>
      <c r="H73" s="38">
        <f t="shared" ref="H73:M75" si="38">H19+H22+H28+H34+H37+H40+H43</f>
        <v>2011333929.6666665</v>
      </c>
      <c r="I73" s="38">
        <f t="shared" si="38"/>
        <v>402267263</v>
      </c>
      <c r="J73" s="38">
        <f t="shared" si="38"/>
        <v>402266666.66666663</v>
      </c>
      <c r="K73" s="38">
        <f t="shared" si="38"/>
        <v>402266666.66666663</v>
      </c>
      <c r="L73" s="38">
        <f t="shared" si="38"/>
        <v>402266666.66666663</v>
      </c>
      <c r="M73" s="38">
        <f t="shared" si="38"/>
        <v>402266666.66666663</v>
      </c>
      <c r="N73" s="28"/>
    </row>
    <row r="74" spans="1:14" ht="26.25" customHeight="1" x14ac:dyDescent="0.2">
      <c r="A74" s="7"/>
      <c r="B74" s="8"/>
      <c r="C74" s="8"/>
      <c r="D74" s="68"/>
      <c r="E74" s="4" t="s">
        <v>31</v>
      </c>
      <c r="F74" s="4" t="s">
        <v>31</v>
      </c>
      <c r="G74" s="4" t="s">
        <v>31</v>
      </c>
      <c r="H74" s="37">
        <f t="shared" si="38"/>
        <v>1991220587</v>
      </c>
      <c r="I74" s="37">
        <f t="shared" si="38"/>
        <v>398244587</v>
      </c>
      <c r="J74" s="37">
        <f t="shared" si="38"/>
        <v>398244000</v>
      </c>
      <c r="K74" s="37">
        <f t="shared" si="38"/>
        <v>398244000</v>
      </c>
      <c r="L74" s="37">
        <f t="shared" si="38"/>
        <v>398244000</v>
      </c>
      <c r="M74" s="37">
        <f t="shared" si="38"/>
        <v>398244000</v>
      </c>
      <c r="N74" s="2"/>
    </row>
    <row r="75" spans="1:14" ht="21.75" customHeight="1" x14ac:dyDescent="0.2">
      <c r="A75" s="7"/>
      <c r="B75" s="8"/>
      <c r="C75" s="8"/>
      <c r="D75" s="68"/>
      <c r="E75" s="4" t="s">
        <v>45</v>
      </c>
      <c r="F75" s="4" t="s">
        <v>45</v>
      </c>
      <c r="G75" s="4" t="s">
        <v>45</v>
      </c>
      <c r="H75" s="37">
        <f t="shared" si="38"/>
        <v>20113342.66666672</v>
      </c>
      <c r="I75" s="37">
        <f t="shared" si="38"/>
        <v>4022676</v>
      </c>
      <c r="J75" s="37">
        <f t="shared" si="38"/>
        <v>4022666.66666668</v>
      </c>
      <c r="K75" s="37">
        <f t="shared" si="38"/>
        <v>4022666.66666668</v>
      </c>
      <c r="L75" s="37">
        <f t="shared" si="38"/>
        <v>4022666.66666668</v>
      </c>
      <c r="M75" s="37">
        <f t="shared" si="38"/>
        <v>4022666.66666668</v>
      </c>
      <c r="N75" s="2"/>
    </row>
    <row r="76" spans="1:14" ht="26.25" customHeight="1" x14ac:dyDescent="0.2">
      <c r="A76" s="7"/>
      <c r="B76" s="8"/>
      <c r="C76" s="8"/>
      <c r="D76" s="68" t="s">
        <v>53</v>
      </c>
      <c r="E76" s="17" t="s">
        <v>46</v>
      </c>
      <c r="F76" s="17" t="s">
        <v>46</v>
      </c>
      <c r="G76" s="22" t="s">
        <v>46</v>
      </c>
      <c r="H76" s="38">
        <f>I76+J76+K76+L76+M76</f>
        <v>247474788.01979798</v>
      </c>
      <c r="I76" s="37">
        <f t="shared" ref="I76:M78" si="39">I46</f>
        <v>49494990</v>
      </c>
      <c r="J76" s="37">
        <f t="shared" si="39"/>
        <v>49494949.504949495</v>
      </c>
      <c r="K76" s="37">
        <f t="shared" si="39"/>
        <v>49494949.504949495</v>
      </c>
      <c r="L76" s="37">
        <f t="shared" si="39"/>
        <v>49494949.504949495</v>
      </c>
      <c r="M76" s="37">
        <f t="shared" si="39"/>
        <v>49494949.504949495</v>
      </c>
      <c r="N76" s="2"/>
    </row>
    <row r="77" spans="1:14" ht="35.25" customHeight="1" x14ac:dyDescent="0.2">
      <c r="A77" s="7"/>
      <c r="B77" s="8"/>
      <c r="C77" s="8"/>
      <c r="D77" s="68"/>
      <c r="E77" s="4" t="s">
        <v>31</v>
      </c>
      <c r="F77" s="4" t="s">
        <v>31</v>
      </c>
      <c r="G77" s="4" t="s">
        <v>31</v>
      </c>
      <c r="H77" s="38">
        <f t="shared" ref="H77:H78" si="40">I77+J77+K77+L77+M77</f>
        <v>245000000</v>
      </c>
      <c r="I77" s="37">
        <f t="shared" si="39"/>
        <v>49000000</v>
      </c>
      <c r="J77" s="37">
        <f t="shared" si="39"/>
        <v>49000000</v>
      </c>
      <c r="K77" s="37">
        <f t="shared" si="39"/>
        <v>49000000</v>
      </c>
      <c r="L77" s="37">
        <f t="shared" si="39"/>
        <v>49000000</v>
      </c>
      <c r="M77" s="37">
        <f t="shared" si="39"/>
        <v>49000000</v>
      </c>
      <c r="N77" s="2"/>
    </row>
    <row r="78" spans="1:14" ht="30" customHeight="1" x14ac:dyDescent="0.2">
      <c r="A78" s="7"/>
      <c r="B78" s="8"/>
      <c r="C78" s="8"/>
      <c r="D78" s="68"/>
      <c r="E78" s="4" t="s">
        <v>45</v>
      </c>
      <c r="F78" s="4" t="s">
        <v>45</v>
      </c>
      <c r="G78" s="4" t="s">
        <v>45</v>
      </c>
      <c r="H78" s="38">
        <f t="shared" si="40"/>
        <v>2474788.0197979892</v>
      </c>
      <c r="I78" s="37">
        <f t="shared" si="39"/>
        <v>494990</v>
      </c>
      <c r="J78" s="37">
        <f t="shared" si="39"/>
        <v>494949.50494949729</v>
      </c>
      <c r="K78" s="37">
        <f t="shared" si="39"/>
        <v>494949.50494949729</v>
      </c>
      <c r="L78" s="37">
        <f t="shared" si="39"/>
        <v>494949.50494949729</v>
      </c>
      <c r="M78" s="37">
        <f t="shared" si="39"/>
        <v>494949.50494949729</v>
      </c>
      <c r="N78" s="2"/>
    </row>
    <row r="79" spans="1:14" ht="26.25" customHeight="1" x14ac:dyDescent="0.2">
      <c r="A79" s="7"/>
      <c r="B79" s="8"/>
      <c r="C79" s="8"/>
      <c r="D79" s="69" t="s">
        <v>1</v>
      </c>
      <c r="E79" s="17" t="s">
        <v>46</v>
      </c>
      <c r="F79" s="17" t="s">
        <v>46</v>
      </c>
      <c r="G79" s="23" t="s">
        <v>46</v>
      </c>
      <c r="H79" s="39">
        <f>H80+H81</f>
        <v>2272727318.2218184</v>
      </c>
      <c r="I79" s="39">
        <f t="shared" ref="I79:M79" si="41">I80+I81</f>
        <v>454545500</v>
      </c>
      <c r="J79" s="39">
        <f t="shared" si="41"/>
        <v>454545454.55545455</v>
      </c>
      <c r="K79" s="39">
        <f t="shared" si="41"/>
        <v>454545454.55545455</v>
      </c>
      <c r="L79" s="39">
        <f t="shared" si="41"/>
        <v>454545454.55545455</v>
      </c>
      <c r="M79" s="39">
        <f t="shared" si="41"/>
        <v>454545454.55545455</v>
      </c>
      <c r="N79" s="2"/>
    </row>
    <row r="80" spans="1:14" ht="33" customHeight="1" x14ac:dyDescent="0.2">
      <c r="A80" s="7"/>
      <c r="B80" s="8"/>
      <c r="C80" s="8"/>
      <c r="D80" s="69"/>
      <c r="E80" s="4" t="s">
        <v>31</v>
      </c>
      <c r="F80" s="4" t="s">
        <v>31</v>
      </c>
      <c r="G80" s="4" t="s">
        <v>31</v>
      </c>
      <c r="H80" s="35">
        <f>H68+H71+H74+H77</f>
        <v>2250000000</v>
      </c>
      <c r="I80" s="35">
        <f t="shared" ref="I80:M80" si="42">I68+I71+I74+I77</f>
        <v>450000000</v>
      </c>
      <c r="J80" s="35">
        <f t="shared" si="42"/>
        <v>450000000</v>
      </c>
      <c r="K80" s="35">
        <f t="shared" si="42"/>
        <v>450000000</v>
      </c>
      <c r="L80" s="35">
        <f t="shared" si="42"/>
        <v>450000000</v>
      </c>
      <c r="M80" s="35">
        <f t="shared" si="42"/>
        <v>450000000</v>
      </c>
      <c r="N80" s="2"/>
    </row>
    <row r="81" spans="1:14" ht="24.75" customHeight="1" x14ac:dyDescent="0.2">
      <c r="A81" s="7"/>
      <c r="B81" s="8"/>
      <c r="C81" s="8"/>
      <c r="D81" s="69"/>
      <c r="E81" s="4" t="s">
        <v>45</v>
      </c>
      <c r="F81" s="4" t="s">
        <v>45</v>
      </c>
      <c r="G81" s="4" t="s">
        <v>45</v>
      </c>
      <c r="H81" s="35">
        <f>H69+H72+H75+H78</f>
        <v>22727318.221818242</v>
      </c>
      <c r="I81" s="35">
        <f t="shared" ref="I81:M81" si="43">I69+I72+I75+I78</f>
        <v>4545500</v>
      </c>
      <c r="J81" s="35">
        <f t="shared" si="43"/>
        <v>4545454.5554545606</v>
      </c>
      <c r="K81" s="35">
        <f t="shared" si="43"/>
        <v>4545454.5554545606</v>
      </c>
      <c r="L81" s="35">
        <f t="shared" si="43"/>
        <v>4545454.5554545606</v>
      </c>
      <c r="M81" s="35">
        <f t="shared" si="43"/>
        <v>4545454.5554545606</v>
      </c>
      <c r="N81" s="2"/>
    </row>
    <row r="82" spans="1:14" x14ac:dyDescent="0.2">
      <c r="A82" s="7"/>
      <c r="B82" s="8"/>
      <c r="C82" s="8"/>
      <c r="D82" s="8"/>
      <c r="E82" s="8"/>
      <c r="F82" s="8"/>
      <c r="G82" s="9"/>
      <c r="H82" s="8"/>
      <c r="I82" s="8"/>
      <c r="J82" s="8"/>
      <c r="K82" s="8"/>
      <c r="L82" s="8"/>
      <c r="M82" s="8"/>
      <c r="N82" s="2"/>
    </row>
    <row r="83" spans="1:14" x14ac:dyDescent="0.2">
      <c r="A83" s="7"/>
      <c r="B83" s="8"/>
      <c r="C83" s="8"/>
      <c r="D83" s="8"/>
      <c r="E83" s="8"/>
      <c r="F83" s="8"/>
      <c r="G83" s="9"/>
      <c r="H83" s="8"/>
      <c r="I83" s="8"/>
      <c r="J83" s="8"/>
      <c r="K83" s="8"/>
      <c r="L83" s="8"/>
      <c r="M83" s="8"/>
      <c r="N83" s="2"/>
    </row>
    <row r="84" spans="1:14" x14ac:dyDescent="0.2">
      <c r="A84" s="7"/>
      <c r="B84" s="8"/>
      <c r="C84" s="8"/>
      <c r="D84" s="8"/>
      <c r="E84" s="8"/>
      <c r="F84" s="8"/>
      <c r="G84" s="9"/>
      <c r="H84" s="8"/>
      <c r="I84" s="8"/>
      <c r="J84" s="8"/>
      <c r="K84" s="8"/>
      <c r="L84" s="8"/>
      <c r="M84" s="8"/>
      <c r="N84" s="2"/>
    </row>
    <row r="85" spans="1:14" x14ac:dyDescent="0.2">
      <c r="A85" s="7"/>
      <c r="B85" s="8"/>
      <c r="C85" s="8"/>
      <c r="D85" s="8"/>
      <c r="E85" s="8"/>
      <c r="F85" s="8"/>
      <c r="G85" s="9"/>
      <c r="H85" s="8"/>
      <c r="I85" s="8"/>
      <c r="J85" s="8"/>
      <c r="K85" s="8"/>
      <c r="L85" s="8"/>
      <c r="M85" s="8"/>
      <c r="N85" s="2"/>
    </row>
    <row r="86" spans="1:14" x14ac:dyDescent="0.2">
      <c r="A86" s="7"/>
      <c r="B86" s="8"/>
      <c r="C86" s="8"/>
      <c r="D86" s="8"/>
      <c r="E86" s="8"/>
      <c r="F86" s="8"/>
      <c r="G86" s="9"/>
      <c r="H86" s="8"/>
      <c r="I86" s="8"/>
      <c r="J86" s="8"/>
      <c r="K86" s="8"/>
      <c r="L86" s="8"/>
      <c r="M86" s="8"/>
      <c r="N86" s="2"/>
    </row>
    <row r="87" spans="1:14" x14ac:dyDescent="0.2">
      <c r="A87" s="7"/>
      <c r="B87" s="8"/>
      <c r="C87" s="8"/>
      <c r="D87" s="8"/>
      <c r="E87" s="8"/>
      <c r="F87" s="8"/>
      <c r="G87" s="9"/>
      <c r="H87" s="8"/>
      <c r="I87" s="8"/>
      <c r="J87" s="8"/>
      <c r="K87" s="8"/>
      <c r="L87" s="8"/>
      <c r="M87" s="8"/>
      <c r="N87" s="2"/>
    </row>
    <row r="88" spans="1:14" x14ac:dyDescent="0.2">
      <c r="A88" s="7"/>
      <c r="B88" s="8"/>
      <c r="C88" s="8"/>
      <c r="D88" s="8"/>
      <c r="E88" s="8"/>
      <c r="F88" s="8"/>
      <c r="G88" s="9"/>
      <c r="H88" s="8"/>
      <c r="I88" s="8"/>
      <c r="J88" s="8"/>
      <c r="K88" s="8"/>
      <c r="L88" s="8"/>
      <c r="M88" s="8"/>
      <c r="N88" s="2"/>
    </row>
    <row r="89" spans="1:14" x14ac:dyDescent="0.2">
      <c r="A89" s="7"/>
      <c r="B89" s="8"/>
      <c r="C89" s="8"/>
      <c r="D89" s="8"/>
      <c r="E89" s="8"/>
      <c r="F89" s="8"/>
      <c r="G89" s="9"/>
      <c r="H89" s="8"/>
      <c r="I89" s="8"/>
      <c r="J89" s="8"/>
      <c r="K89" s="8"/>
      <c r="L89" s="8"/>
      <c r="M89" s="8"/>
      <c r="N89" s="2"/>
    </row>
    <row r="90" spans="1:14" x14ac:dyDescent="0.2">
      <c r="A90" s="7"/>
      <c r="B90" s="8"/>
      <c r="C90" s="8"/>
      <c r="D90" s="8"/>
      <c r="E90" s="8"/>
      <c r="F90" s="8"/>
      <c r="G90" s="9"/>
      <c r="H90" s="8"/>
      <c r="I90" s="8"/>
      <c r="J90" s="8"/>
      <c r="K90" s="8"/>
      <c r="L90" s="8"/>
      <c r="M90" s="8"/>
      <c r="N90" s="2"/>
    </row>
    <row r="91" spans="1:14" x14ac:dyDescent="0.2">
      <c r="A91" s="7"/>
      <c r="B91" s="8"/>
      <c r="C91" s="8"/>
      <c r="D91" s="8"/>
      <c r="E91" s="8"/>
      <c r="F91" s="8"/>
      <c r="G91" s="9"/>
      <c r="H91" s="8"/>
      <c r="I91" s="8"/>
      <c r="J91" s="8"/>
      <c r="K91" s="8"/>
      <c r="L91" s="8"/>
      <c r="M91" s="8"/>
      <c r="N91" s="2"/>
    </row>
    <row r="92" spans="1:14" x14ac:dyDescent="0.2">
      <c r="A92" s="7"/>
      <c r="B92" s="8"/>
      <c r="C92" s="8"/>
      <c r="D92" s="8"/>
      <c r="E92" s="8"/>
      <c r="F92" s="8"/>
      <c r="G92" s="9"/>
      <c r="H92" s="8"/>
      <c r="I92" s="8"/>
      <c r="J92" s="8"/>
      <c r="K92" s="8"/>
      <c r="L92" s="8"/>
      <c r="M92" s="8"/>
      <c r="N92" s="2"/>
    </row>
    <row r="93" spans="1:14" x14ac:dyDescent="0.2">
      <c r="A93" s="7"/>
      <c r="B93" s="8"/>
      <c r="C93" s="8"/>
      <c r="D93" s="8"/>
      <c r="E93" s="8"/>
      <c r="F93" s="8"/>
      <c r="G93" s="9"/>
      <c r="H93" s="8"/>
      <c r="I93" s="8"/>
      <c r="J93" s="8"/>
      <c r="K93" s="8"/>
      <c r="L93" s="8"/>
      <c r="M93" s="8"/>
      <c r="N93" s="2"/>
    </row>
    <row r="94" spans="1:14" x14ac:dyDescent="0.2">
      <c r="A94" s="7"/>
      <c r="B94" s="8"/>
      <c r="C94" s="8"/>
      <c r="D94" s="8"/>
      <c r="E94" s="8"/>
      <c r="F94" s="8"/>
      <c r="G94" s="9"/>
      <c r="H94" s="8"/>
      <c r="I94" s="8"/>
      <c r="J94" s="8"/>
      <c r="K94" s="8"/>
      <c r="L94" s="8"/>
      <c r="M94" s="8"/>
      <c r="N94" s="2"/>
    </row>
    <row r="95" spans="1:14" x14ac:dyDescent="0.2">
      <c r="A95" s="7"/>
      <c r="B95" s="8"/>
      <c r="C95" s="8"/>
      <c r="D95" s="8"/>
      <c r="E95" s="8"/>
      <c r="F95" s="8"/>
      <c r="G95" s="9"/>
      <c r="H95" s="8"/>
      <c r="I95" s="8"/>
      <c r="J95" s="8"/>
      <c r="K95" s="8"/>
      <c r="L95" s="8"/>
      <c r="M95" s="8"/>
      <c r="N95" s="2"/>
    </row>
    <row r="96" spans="1:14" x14ac:dyDescent="0.2">
      <c r="A96" s="7"/>
      <c r="B96" s="8"/>
      <c r="C96" s="8"/>
      <c r="D96" s="8"/>
      <c r="E96" s="8"/>
      <c r="F96" s="8"/>
      <c r="G96" s="9"/>
      <c r="H96" s="8"/>
      <c r="I96" s="8"/>
      <c r="J96" s="8"/>
      <c r="K96" s="8"/>
      <c r="L96" s="8"/>
      <c r="M96" s="8"/>
      <c r="N96" s="2"/>
    </row>
    <row r="97" spans="1:14" x14ac:dyDescent="0.2">
      <c r="A97" s="7"/>
      <c r="B97" s="8"/>
      <c r="C97" s="8"/>
      <c r="D97" s="8"/>
      <c r="E97" s="8"/>
      <c r="F97" s="8"/>
      <c r="G97" s="9"/>
      <c r="H97" s="8"/>
      <c r="I97" s="8"/>
      <c r="J97" s="8"/>
      <c r="K97" s="8"/>
      <c r="L97" s="8"/>
      <c r="M97" s="8"/>
      <c r="N97" s="2"/>
    </row>
    <row r="98" spans="1:14" x14ac:dyDescent="0.2">
      <c r="A98" s="7"/>
      <c r="B98" s="8"/>
      <c r="C98" s="8"/>
      <c r="D98" s="8"/>
      <c r="E98" s="8"/>
      <c r="F98" s="8"/>
      <c r="G98" s="9"/>
      <c r="H98" s="8"/>
      <c r="I98" s="8"/>
      <c r="J98" s="8"/>
      <c r="K98" s="8"/>
      <c r="L98" s="8"/>
      <c r="M98" s="8"/>
      <c r="N98" s="2"/>
    </row>
    <row r="99" spans="1:14" x14ac:dyDescent="0.2">
      <c r="A99" s="7"/>
      <c r="B99" s="8"/>
      <c r="C99" s="8"/>
      <c r="D99" s="8"/>
      <c r="E99" s="8"/>
      <c r="F99" s="8"/>
      <c r="G99" s="9"/>
      <c r="H99" s="8"/>
      <c r="I99" s="8"/>
      <c r="J99" s="8"/>
      <c r="K99" s="8"/>
      <c r="L99" s="8"/>
      <c r="M99" s="8"/>
      <c r="N99" s="2"/>
    </row>
    <row r="100" spans="1:14" x14ac:dyDescent="0.2">
      <c r="A100" s="7"/>
      <c r="B100" s="8"/>
      <c r="C100" s="8"/>
      <c r="D100" s="8"/>
      <c r="E100" s="8"/>
      <c r="F100" s="8"/>
      <c r="G100" s="9"/>
      <c r="H100" s="8"/>
      <c r="I100" s="8"/>
      <c r="J100" s="8"/>
      <c r="K100" s="8"/>
      <c r="L100" s="8"/>
      <c r="M100" s="8"/>
      <c r="N100" s="2"/>
    </row>
    <row r="101" spans="1:14" x14ac:dyDescent="0.2">
      <c r="A101" s="7"/>
      <c r="B101" s="8"/>
      <c r="C101" s="8"/>
      <c r="D101" s="8"/>
      <c r="E101" s="8"/>
      <c r="F101" s="8"/>
      <c r="G101" s="9"/>
      <c r="H101" s="8"/>
      <c r="I101" s="8"/>
      <c r="J101" s="8"/>
      <c r="K101" s="8"/>
      <c r="L101" s="8"/>
      <c r="M101" s="8"/>
      <c r="N101" s="2"/>
    </row>
    <row r="102" spans="1:14" x14ac:dyDescent="0.2">
      <c r="A102" s="7"/>
      <c r="B102" s="8"/>
      <c r="C102" s="8"/>
      <c r="D102" s="8"/>
      <c r="E102" s="8"/>
      <c r="F102" s="8"/>
      <c r="G102" s="9"/>
      <c r="H102" s="8"/>
      <c r="I102" s="8"/>
      <c r="J102" s="8"/>
      <c r="K102" s="8"/>
      <c r="L102" s="8"/>
      <c r="M102" s="8"/>
      <c r="N102" s="2"/>
    </row>
    <row r="103" spans="1:14" x14ac:dyDescent="0.2">
      <c r="A103" s="7"/>
      <c r="B103" s="8"/>
      <c r="C103" s="8"/>
      <c r="D103" s="8"/>
      <c r="E103" s="8"/>
      <c r="F103" s="8"/>
      <c r="G103" s="9"/>
      <c r="H103" s="8"/>
      <c r="I103" s="8"/>
      <c r="J103" s="8"/>
      <c r="K103" s="8"/>
      <c r="L103" s="8"/>
      <c r="M103" s="8"/>
      <c r="N103" s="2"/>
    </row>
    <row r="104" spans="1:14" x14ac:dyDescent="0.2">
      <c r="A104" s="7"/>
      <c r="B104" s="8"/>
      <c r="C104" s="8"/>
      <c r="D104" s="8"/>
      <c r="E104" s="8"/>
      <c r="F104" s="8"/>
      <c r="G104" s="9"/>
      <c r="H104" s="8"/>
      <c r="I104" s="8"/>
      <c r="J104" s="8"/>
      <c r="K104" s="8"/>
      <c r="L104" s="8"/>
      <c r="M104" s="8"/>
      <c r="N104" s="2"/>
    </row>
    <row r="105" spans="1:14" x14ac:dyDescent="0.2">
      <c r="A105" s="7"/>
      <c r="B105" s="8"/>
      <c r="C105" s="8"/>
      <c r="D105" s="8"/>
      <c r="E105" s="8"/>
      <c r="F105" s="8"/>
      <c r="G105" s="9"/>
      <c r="H105" s="8"/>
      <c r="I105" s="8"/>
      <c r="J105" s="8"/>
      <c r="K105" s="8"/>
      <c r="L105" s="8"/>
      <c r="M105" s="8"/>
      <c r="N105" s="2"/>
    </row>
    <row r="106" spans="1:14" x14ac:dyDescent="0.2">
      <c r="A106" s="7"/>
      <c r="B106" s="8"/>
      <c r="C106" s="8"/>
      <c r="D106" s="8"/>
      <c r="E106" s="8"/>
      <c r="F106" s="8"/>
      <c r="G106" s="9"/>
      <c r="H106" s="8"/>
      <c r="I106" s="8"/>
      <c r="J106" s="8"/>
      <c r="K106" s="8"/>
      <c r="L106" s="8"/>
      <c r="M106" s="8"/>
      <c r="N106" s="2"/>
    </row>
    <row r="107" spans="1:14" x14ac:dyDescent="0.2">
      <c r="A107" s="7"/>
      <c r="B107" s="8"/>
      <c r="C107" s="8"/>
      <c r="D107" s="8"/>
      <c r="E107" s="8"/>
      <c r="F107" s="8"/>
      <c r="G107" s="9"/>
      <c r="H107" s="8"/>
      <c r="I107" s="8"/>
      <c r="J107" s="8"/>
      <c r="K107" s="8"/>
      <c r="L107" s="8"/>
      <c r="M107" s="8"/>
      <c r="N107" s="2"/>
    </row>
    <row r="108" spans="1:14" x14ac:dyDescent="0.2">
      <c r="A108" s="7"/>
      <c r="B108" s="8"/>
      <c r="C108" s="8"/>
      <c r="D108" s="8"/>
      <c r="E108" s="8"/>
      <c r="F108" s="8"/>
      <c r="G108" s="9"/>
      <c r="H108" s="8"/>
      <c r="I108" s="8"/>
      <c r="J108" s="8"/>
      <c r="K108" s="8"/>
      <c r="L108" s="8"/>
      <c r="M108" s="8"/>
      <c r="N108" s="2"/>
    </row>
    <row r="109" spans="1:14" x14ac:dyDescent="0.2">
      <c r="A109" s="7"/>
      <c r="B109" s="8"/>
      <c r="C109" s="8"/>
      <c r="D109" s="8"/>
      <c r="E109" s="8"/>
      <c r="F109" s="8"/>
      <c r="G109" s="9"/>
      <c r="H109" s="8"/>
      <c r="I109" s="8"/>
      <c r="J109" s="8"/>
      <c r="K109" s="8"/>
      <c r="L109" s="8"/>
      <c r="M109" s="8"/>
      <c r="N109" s="2"/>
    </row>
    <row r="110" spans="1:14" x14ac:dyDescent="0.2">
      <c r="A110" s="7"/>
      <c r="B110" s="8"/>
      <c r="C110" s="8"/>
      <c r="D110" s="8"/>
      <c r="E110" s="8"/>
      <c r="F110" s="8"/>
      <c r="G110" s="9"/>
      <c r="H110" s="8"/>
      <c r="I110" s="8"/>
      <c r="J110" s="8"/>
      <c r="K110" s="8"/>
      <c r="L110" s="8"/>
      <c r="M110" s="8"/>
      <c r="N110" s="2"/>
    </row>
    <row r="111" spans="1:14" x14ac:dyDescent="0.2">
      <c r="A111" s="7"/>
      <c r="B111" s="8"/>
      <c r="C111" s="8"/>
      <c r="D111" s="8"/>
      <c r="E111" s="8"/>
      <c r="F111" s="8"/>
      <c r="G111" s="9"/>
      <c r="H111" s="8"/>
      <c r="I111" s="8"/>
      <c r="J111" s="8"/>
      <c r="K111" s="8"/>
      <c r="L111" s="8"/>
      <c r="M111" s="8"/>
      <c r="N111" s="2"/>
    </row>
    <row r="112" spans="1:14" x14ac:dyDescent="0.2">
      <c r="A112" s="7"/>
      <c r="B112" s="8"/>
      <c r="C112" s="8"/>
      <c r="D112" s="8"/>
      <c r="E112" s="8"/>
      <c r="F112" s="8"/>
      <c r="G112" s="9"/>
      <c r="H112" s="8"/>
      <c r="I112" s="8"/>
      <c r="J112" s="8"/>
      <c r="K112" s="8"/>
      <c r="L112" s="8"/>
      <c r="M112" s="8"/>
      <c r="N112" s="2"/>
    </row>
    <row r="113" spans="1:14" x14ac:dyDescent="0.2">
      <c r="A113" s="7"/>
      <c r="B113" s="8"/>
      <c r="C113" s="8"/>
      <c r="D113" s="8"/>
      <c r="E113" s="8"/>
      <c r="F113" s="8"/>
      <c r="G113" s="9"/>
      <c r="H113" s="8"/>
      <c r="I113" s="8"/>
      <c r="J113" s="8"/>
      <c r="K113" s="8"/>
      <c r="L113" s="8"/>
      <c r="M113" s="8"/>
      <c r="N113" s="2"/>
    </row>
    <row r="114" spans="1:14" x14ac:dyDescent="0.2">
      <c r="A114" s="7"/>
      <c r="B114" s="8"/>
      <c r="C114" s="8"/>
      <c r="D114" s="8"/>
      <c r="E114" s="8"/>
      <c r="F114" s="8"/>
      <c r="G114" s="9"/>
      <c r="H114" s="8"/>
      <c r="I114" s="8"/>
      <c r="J114" s="8"/>
      <c r="K114" s="8"/>
      <c r="L114" s="8"/>
      <c r="M114" s="8"/>
      <c r="N114" s="2"/>
    </row>
    <row r="115" spans="1:14" x14ac:dyDescent="0.2">
      <c r="A115" s="7"/>
      <c r="B115" s="8"/>
      <c r="C115" s="8"/>
      <c r="D115" s="8"/>
      <c r="E115" s="8"/>
      <c r="F115" s="8"/>
      <c r="G115" s="9"/>
      <c r="H115" s="8"/>
      <c r="I115" s="8"/>
      <c r="J115" s="8"/>
      <c r="K115" s="8"/>
      <c r="L115" s="8"/>
      <c r="M115" s="8"/>
      <c r="N115" s="2"/>
    </row>
    <row r="116" spans="1:14" x14ac:dyDescent="0.2">
      <c r="A116" s="7"/>
      <c r="B116" s="8"/>
      <c r="C116" s="8"/>
      <c r="D116" s="8"/>
      <c r="E116" s="8"/>
      <c r="F116" s="8"/>
      <c r="G116" s="9"/>
      <c r="H116" s="8"/>
      <c r="I116" s="8"/>
      <c r="J116" s="8"/>
      <c r="K116" s="8"/>
      <c r="L116" s="8"/>
      <c r="M116" s="8"/>
      <c r="N116" s="2"/>
    </row>
    <row r="117" spans="1:14" x14ac:dyDescent="0.2">
      <c r="A117" s="7"/>
      <c r="B117" s="8"/>
      <c r="C117" s="8"/>
      <c r="D117" s="8"/>
      <c r="E117" s="8"/>
      <c r="F117" s="8"/>
      <c r="G117" s="9"/>
      <c r="H117" s="8"/>
      <c r="I117" s="8"/>
      <c r="J117" s="8"/>
      <c r="K117" s="8"/>
      <c r="L117" s="8"/>
      <c r="M117" s="8"/>
      <c r="N117" s="2"/>
    </row>
    <row r="118" spans="1:14" x14ac:dyDescent="0.2">
      <c r="A118" s="7"/>
      <c r="B118" s="8"/>
      <c r="C118" s="8"/>
      <c r="D118" s="8"/>
      <c r="E118" s="8"/>
      <c r="F118" s="8"/>
      <c r="G118" s="9"/>
      <c r="H118" s="8"/>
      <c r="I118" s="8"/>
      <c r="J118" s="8"/>
      <c r="K118" s="8"/>
      <c r="L118" s="8"/>
      <c r="M118" s="8"/>
      <c r="N118" s="2"/>
    </row>
    <row r="119" spans="1:14" x14ac:dyDescent="0.2">
      <c r="A119" s="7"/>
      <c r="B119" s="8"/>
      <c r="C119" s="8"/>
      <c r="D119" s="8"/>
      <c r="E119" s="8"/>
      <c r="F119" s="8"/>
      <c r="G119" s="9"/>
      <c r="H119" s="8"/>
      <c r="I119" s="8"/>
      <c r="J119" s="8"/>
      <c r="K119" s="8"/>
      <c r="L119" s="8"/>
      <c r="M119" s="8"/>
      <c r="N119" s="2"/>
    </row>
    <row r="120" spans="1:14" x14ac:dyDescent="0.2">
      <c r="A120" s="7"/>
      <c r="B120" s="8"/>
      <c r="C120" s="8"/>
      <c r="D120" s="8"/>
      <c r="E120" s="8"/>
      <c r="F120" s="8"/>
      <c r="G120" s="9"/>
      <c r="H120" s="8"/>
      <c r="I120" s="8"/>
      <c r="J120" s="8"/>
      <c r="K120" s="8"/>
      <c r="L120" s="8"/>
      <c r="M120" s="8"/>
      <c r="N120" s="2"/>
    </row>
    <row r="121" spans="1:14" x14ac:dyDescent="0.2">
      <c r="A121" s="7"/>
      <c r="B121" s="8"/>
      <c r="C121" s="8"/>
      <c r="D121" s="8"/>
      <c r="E121" s="8"/>
      <c r="F121" s="8"/>
      <c r="G121" s="9"/>
      <c r="H121" s="8"/>
      <c r="I121" s="8"/>
      <c r="J121" s="8"/>
      <c r="K121" s="8"/>
      <c r="L121" s="8"/>
      <c r="M121" s="8"/>
      <c r="N121" s="2"/>
    </row>
    <row r="122" spans="1:14" x14ac:dyDescent="0.2">
      <c r="A122" s="7"/>
      <c r="B122" s="8"/>
      <c r="C122" s="8"/>
      <c r="D122" s="8"/>
      <c r="E122" s="8"/>
      <c r="F122" s="8"/>
      <c r="G122" s="9"/>
      <c r="H122" s="8"/>
      <c r="I122" s="8"/>
      <c r="J122" s="8"/>
      <c r="K122" s="8"/>
      <c r="L122" s="8"/>
      <c r="M122" s="8"/>
      <c r="N122" s="2"/>
    </row>
    <row r="123" spans="1:14" x14ac:dyDescent="0.2">
      <c r="A123" s="7"/>
      <c r="B123" s="8"/>
      <c r="C123" s="8"/>
      <c r="D123" s="8"/>
      <c r="E123" s="8"/>
      <c r="F123" s="8"/>
      <c r="G123" s="9"/>
      <c r="H123" s="8"/>
      <c r="I123" s="8"/>
      <c r="J123" s="8"/>
      <c r="K123" s="8"/>
      <c r="L123" s="8"/>
      <c r="M123" s="8"/>
      <c r="N123" s="2"/>
    </row>
    <row r="124" spans="1:14" x14ac:dyDescent="0.2">
      <c r="A124" s="7"/>
      <c r="B124" s="8"/>
      <c r="C124" s="8"/>
      <c r="D124" s="8"/>
      <c r="E124" s="8"/>
      <c r="F124" s="8"/>
      <c r="G124" s="9"/>
      <c r="H124" s="8"/>
      <c r="I124" s="8"/>
      <c r="J124" s="8"/>
      <c r="K124" s="8"/>
      <c r="L124" s="8"/>
      <c r="M124" s="8"/>
      <c r="N124" s="2"/>
    </row>
    <row r="125" spans="1:14" x14ac:dyDescent="0.2">
      <c r="A125" s="7"/>
      <c r="B125" s="8"/>
      <c r="C125" s="8"/>
      <c r="D125" s="8"/>
      <c r="E125" s="8"/>
      <c r="F125" s="8"/>
      <c r="G125" s="9"/>
      <c r="H125" s="8"/>
      <c r="I125" s="8"/>
      <c r="J125" s="8"/>
      <c r="K125" s="8"/>
      <c r="L125" s="8"/>
      <c r="M125" s="8"/>
      <c r="N125" s="2"/>
    </row>
    <row r="126" spans="1:14" x14ac:dyDescent="0.2">
      <c r="A126" s="7"/>
      <c r="B126" s="8"/>
      <c r="C126" s="8"/>
      <c r="D126" s="8"/>
      <c r="E126" s="8"/>
      <c r="F126" s="8"/>
      <c r="G126" s="9"/>
      <c r="H126" s="8"/>
      <c r="I126" s="8"/>
      <c r="J126" s="8"/>
      <c r="K126" s="8"/>
      <c r="L126" s="8"/>
      <c r="M126" s="8"/>
      <c r="N126" s="2"/>
    </row>
    <row r="127" spans="1:14" x14ac:dyDescent="0.2">
      <c r="A127" s="7"/>
      <c r="B127" s="8"/>
      <c r="C127" s="8"/>
      <c r="D127" s="8"/>
      <c r="E127" s="8"/>
      <c r="F127" s="8"/>
      <c r="G127" s="9"/>
      <c r="H127" s="8"/>
      <c r="I127" s="8"/>
      <c r="J127" s="8"/>
      <c r="K127" s="8"/>
      <c r="L127" s="8"/>
      <c r="M127" s="8"/>
      <c r="N127" s="2"/>
    </row>
    <row r="128" spans="1:14" x14ac:dyDescent="0.2">
      <c r="A128" s="7"/>
      <c r="B128" s="8"/>
      <c r="C128" s="8"/>
      <c r="D128" s="8"/>
      <c r="E128" s="8"/>
      <c r="F128" s="8"/>
      <c r="G128" s="9"/>
      <c r="H128" s="8"/>
      <c r="I128" s="8"/>
      <c r="J128" s="8"/>
      <c r="K128" s="8"/>
      <c r="L128" s="8"/>
      <c r="M128" s="8"/>
      <c r="N128" s="2"/>
    </row>
    <row r="129" spans="1:14" x14ac:dyDescent="0.2">
      <c r="A129" s="7"/>
      <c r="B129" s="8"/>
      <c r="C129" s="8"/>
      <c r="D129" s="8"/>
      <c r="E129" s="8"/>
      <c r="F129" s="8"/>
      <c r="G129" s="9"/>
      <c r="H129" s="8"/>
      <c r="I129" s="8"/>
      <c r="J129" s="8"/>
      <c r="K129" s="8"/>
      <c r="L129" s="8"/>
      <c r="M129" s="8"/>
      <c r="N129" s="2"/>
    </row>
    <row r="130" spans="1:14" x14ac:dyDescent="0.2">
      <c r="A130" s="7"/>
      <c r="B130" s="8"/>
      <c r="C130" s="8"/>
      <c r="D130" s="8"/>
      <c r="E130" s="8"/>
      <c r="F130" s="8"/>
      <c r="G130" s="9"/>
      <c r="H130" s="8"/>
      <c r="I130" s="8"/>
      <c r="J130" s="8"/>
      <c r="K130" s="8"/>
      <c r="L130" s="8"/>
      <c r="M130" s="8"/>
      <c r="N130" s="2"/>
    </row>
    <row r="131" spans="1:14" x14ac:dyDescent="0.2">
      <c r="A131" s="7"/>
      <c r="B131" s="8"/>
      <c r="C131" s="8"/>
      <c r="D131" s="8"/>
      <c r="E131" s="8"/>
      <c r="F131" s="8"/>
      <c r="G131" s="9"/>
      <c r="H131" s="8"/>
      <c r="I131" s="8"/>
      <c r="J131" s="8"/>
      <c r="K131" s="8"/>
      <c r="L131" s="8"/>
      <c r="M131" s="8"/>
      <c r="N131" s="2"/>
    </row>
    <row r="132" spans="1:14" x14ac:dyDescent="0.2">
      <c r="A132" s="7"/>
      <c r="B132" s="8"/>
      <c r="C132" s="8"/>
      <c r="D132" s="8"/>
      <c r="E132" s="8"/>
      <c r="F132" s="8"/>
      <c r="G132" s="9"/>
      <c r="H132" s="8"/>
      <c r="I132" s="8"/>
      <c r="J132" s="8"/>
      <c r="K132" s="8"/>
      <c r="L132" s="8"/>
      <c r="M132" s="8"/>
      <c r="N132" s="2"/>
    </row>
    <row r="133" spans="1:14" x14ac:dyDescent="0.2">
      <c r="A133" s="7"/>
      <c r="B133" s="8"/>
      <c r="C133" s="8"/>
      <c r="D133" s="8"/>
      <c r="E133" s="8"/>
      <c r="F133" s="8"/>
      <c r="G133" s="9"/>
      <c r="H133" s="8"/>
      <c r="I133" s="8"/>
      <c r="J133" s="8"/>
      <c r="K133" s="8"/>
      <c r="L133" s="8"/>
      <c r="M133" s="8"/>
      <c r="N133" s="2"/>
    </row>
    <row r="134" spans="1:14" x14ac:dyDescent="0.2">
      <c r="A134" s="7"/>
      <c r="B134" s="8"/>
      <c r="C134" s="8"/>
      <c r="D134" s="8"/>
      <c r="E134" s="8"/>
      <c r="F134" s="8"/>
      <c r="G134" s="9"/>
      <c r="H134" s="8"/>
      <c r="I134" s="8"/>
      <c r="J134" s="8"/>
      <c r="K134" s="8"/>
      <c r="L134" s="8"/>
      <c r="M134" s="8"/>
      <c r="N134" s="2"/>
    </row>
    <row r="135" spans="1:14" x14ac:dyDescent="0.2">
      <c r="A135" s="7"/>
      <c r="B135" s="8"/>
      <c r="C135" s="8"/>
      <c r="D135" s="8"/>
      <c r="E135" s="8"/>
      <c r="F135" s="8"/>
      <c r="G135" s="9"/>
      <c r="H135" s="8"/>
      <c r="I135" s="8"/>
      <c r="J135" s="8"/>
      <c r="K135" s="8"/>
      <c r="L135" s="8"/>
      <c r="M135" s="8"/>
      <c r="N135" s="2"/>
    </row>
    <row r="136" spans="1:14" x14ac:dyDescent="0.2">
      <c r="A136" s="7"/>
      <c r="B136" s="8"/>
      <c r="C136" s="8"/>
      <c r="D136" s="8"/>
      <c r="E136" s="8"/>
      <c r="F136" s="8"/>
      <c r="G136" s="9"/>
      <c r="H136" s="8"/>
      <c r="I136" s="8"/>
      <c r="J136" s="8"/>
      <c r="K136" s="8"/>
      <c r="L136" s="8"/>
      <c r="M136" s="8"/>
      <c r="N136" s="2"/>
    </row>
    <row r="137" spans="1:14" x14ac:dyDescent="0.2">
      <c r="A137" s="7"/>
      <c r="B137" s="8"/>
      <c r="C137" s="8"/>
      <c r="D137" s="8"/>
      <c r="E137" s="8"/>
      <c r="F137" s="8"/>
      <c r="G137" s="9"/>
      <c r="H137" s="8"/>
      <c r="I137" s="8"/>
      <c r="J137" s="8"/>
      <c r="K137" s="8"/>
      <c r="L137" s="8"/>
      <c r="M137" s="8"/>
      <c r="N137" s="2"/>
    </row>
    <row r="138" spans="1:14" x14ac:dyDescent="0.2">
      <c r="A138" s="7"/>
      <c r="B138" s="8"/>
      <c r="C138" s="8"/>
      <c r="D138" s="8"/>
      <c r="E138" s="8"/>
      <c r="F138" s="8"/>
      <c r="G138" s="9"/>
      <c r="H138" s="8"/>
      <c r="I138" s="8"/>
      <c r="J138" s="8"/>
      <c r="K138" s="8"/>
      <c r="L138" s="8"/>
      <c r="M138" s="8"/>
      <c r="N138" s="2"/>
    </row>
    <row r="139" spans="1:14" x14ac:dyDescent="0.2">
      <c r="A139" s="7"/>
      <c r="B139" s="8"/>
      <c r="C139" s="8"/>
      <c r="D139" s="8"/>
      <c r="E139" s="8"/>
      <c r="F139" s="8"/>
      <c r="G139" s="9"/>
      <c r="H139" s="8"/>
      <c r="I139" s="8"/>
      <c r="J139" s="8"/>
      <c r="K139" s="8"/>
      <c r="L139" s="8"/>
      <c r="M139" s="8"/>
      <c r="N139" s="2"/>
    </row>
    <row r="140" spans="1:14" x14ac:dyDescent="0.2">
      <c r="A140" s="7"/>
      <c r="B140" s="8"/>
      <c r="C140" s="8"/>
      <c r="D140" s="8"/>
      <c r="E140" s="8"/>
      <c r="F140" s="8"/>
      <c r="G140" s="9"/>
      <c r="H140" s="8"/>
      <c r="I140" s="8"/>
      <c r="J140" s="8"/>
      <c r="K140" s="8"/>
      <c r="L140" s="8"/>
      <c r="M140" s="8"/>
      <c r="N140" s="2"/>
    </row>
    <row r="141" spans="1:14" x14ac:dyDescent="0.2">
      <c r="A141" s="7"/>
      <c r="B141" s="8"/>
      <c r="C141" s="8"/>
      <c r="D141" s="8"/>
      <c r="E141" s="8"/>
      <c r="F141" s="8"/>
      <c r="G141" s="9"/>
      <c r="H141" s="8"/>
      <c r="I141" s="8"/>
      <c r="J141" s="8"/>
      <c r="K141" s="8"/>
      <c r="L141" s="8"/>
      <c r="M141" s="8"/>
      <c r="N141" s="2"/>
    </row>
    <row r="142" spans="1:14" x14ac:dyDescent="0.2">
      <c r="A142" s="7"/>
      <c r="B142" s="8"/>
      <c r="C142" s="8"/>
      <c r="D142" s="8"/>
      <c r="E142" s="8"/>
      <c r="F142" s="8"/>
      <c r="G142" s="9"/>
      <c r="H142" s="8"/>
      <c r="I142" s="8"/>
      <c r="J142" s="8"/>
      <c r="K142" s="8"/>
      <c r="L142" s="8"/>
      <c r="M142" s="8"/>
      <c r="N142" s="2"/>
    </row>
    <row r="143" spans="1:14" x14ac:dyDescent="0.2">
      <c r="A143" s="7"/>
      <c r="B143" s="8"/>
      <c r="C143" s="8"/>
      <c r="D143" s="8"/>
      <c r="E143" s="8"/>
      <c r="F143" s="8"/>
      <c r="G143" s="9"/>
      <c r="H143" s="8"/>
      <c r="I143" s="8"/>
      <c r="J143" s="8"/>
      <c r="K143" s="8"/>
      <c r="L143" s="8"/>
      <c r="M143" s="8"/>
      <c r="N143" s="2"/>
    </row>
    <row r="144" spans="1:14" x14ac:dyDescent="0.2">
      <c r="A144" s="7"/>
      <c r="B144" s="8"/>
      <c r="C144" s="8"/>
      <c r="D144" s="8"/>
      <c r="E144" s="8"/>
      <c r="F144" s="8"/>
      <c r="G144" s="9"/>
      <c r="H144" s="8"/>
      <c r="I144" s="8"/>
      <c r="J144" s="8"/>
      <c r="K144" s="8"/>
      <c r="L144" s="8"/>
      <c r="M144" s="8"/>
      <c r="N144" s="2"/>
    </row>
    <row r="145" spans="1:14" x14ac:dyDescent="0.2">
      <c r="A145" s="7"/>
      <c r="B145" s="8"/>
      <c r="C145" s="8"/>
      <c r="D145" s="8"/>
      <c r="E145" s="8"/>
      <c r="F145" s="8"/>
      <c r="G145" s="9"/>
      <c r="H145" s="8"/>
      <c r="I145" s="8"/>
      <c r="J145" s="8"/>
      <c r="K145" s="8"/>
      <c r="L145" s="8"/>
      <c r="M145" s="8"/>
      <c r="N145" s="2"/>
    </row>
    <row r="146" spans="1:14" x14ac:dyDescent="0.2">
      <c r="A146" s="7"/>
      <c r="B146" s="8"/>
      <c r="C146" s="8"/>
      <c r="D146" s="8"/>
      <c r="E146" s="8"/>
      <c r="F146" s="8"/>
      <c r="G146" s="9"/>
      <c r="H146" s="8"/>
      <c r="I146" s="8"/>
      <c r="J146" s="8"/>
      <c r="K146" s="8"/>
      <c r="L146" s="8"/>
      <c r="M146" s="8"/>
      <c r="N146" s="2"/>
    </row>
    <row r="147" spans="1:14" x14ac:dyDescent="0.2">
      <c r="A147" s="7"/>
      <c r="B147" s="8"/>
      <c r="C147" s="8"/>
      <c r="D147" s="8"/>
      <c r="E147" s="8"/>
      <c r="F147" s="8"/>
      <c r="G147" s="9"/>
      <c r="H147" s="8"/>
      <c r="I147" s="8"/>
      <c r="J147" s="8"/>
      <c r="K147" s="8"/>
      <c r="L147" s="8"/>
      <c r="M147" s="8"/>
      <c r="N147" s="2"/>
    </row>
    <row r="148" spans="1:14" x14ac:dyDescent="0.2">
      <c r="A148" s="7"/>
      <c r="B148" s="8"/>
      <c r="C148" s="8"/>
      <c r="D148" s="8"/>
      <c r="E148" s="8"/>
      <c r="F148" s="8"/>
      <c r="G148" s="9"/>
      <c r="H148" s="8"/>
      <c r="I148" s="8"/>
      <c r="J148" s="8"/>
      <c r="K148" s="8"/>
      <c r="L148" s="8"/>
      <c r="M148" s="8"/>
      <c r="N148" s="2"/>
    </row>
    <row r="149" spans="1:14" x14ac:dyDescent="0.2">
      <c r="A149" s="7"/>
      <c r="B149" s="8"/>
      <c r="C149" s="8"/>
      <c r="D149" s="8"/>
      <c r="E149" s="8"/>
      <c r="F149" s="8"/>
      <c r="G149" s="9"/>
      <c r="H149" s="8"/>
      <c r="I149" s="8"/>
      <c r="J149" s="8"/>
      <c r="K149" s="8"/>
      <c r="L149" s="8"/>
      <c r="M149" s="8"/>
      <c r="N149" s="2"/>
    </row>
    <row r="150" spans="1:14" x14ac:dyDescent="0.2">
      <c r="A150" s="7"/>
      <c r="B150" s="8"/>
      <c r="C150" s="8"/>
      <c r="D150" s="8"/>
      <c r="E150" s="8"/>
      <c r="F150" s="8"/>
      <c r="G150" s="9"/>
      <c r="H150" s="8"/>
      <c r="I150" s="8"/>
      <c r="J150" s="8"/>
      <c r="K150" s="8"/>
      <c r="L150" s="8"/>
      <c r="M150" s="8"/>
      <c r="N150" s="2"/>
    </row>
    <row r="151" spans="1:14" x14ac:dyDescent="0.2">
      <c r="A151" s="7"/>
      <c r="B151" s="8"/>
      <c r="C151" s="8"/>
      <c r="D151" s="8"/>
      <c r="E151" s="8"/>
      <c r="F151" s="8"/>
      <c r="G151" s="9"/>
      <c r="H151" s="8"/>
      <c r="I151" s="8"/>
      <c r="J151" s="8"/>
      <c r="K151" s="8"/>
      <c r="L151" s="8"/>
      <c r="M151" s="8"/>
      <c r="N151" s="2"/>
    </row>
    <row r="152" spans="1:14" x14ac:dyDescent="0.2">
      <c r="A152" s="7"/>
      <c r="B152" s="8"/>
      <c r="C152" s="8"/>
      <c r="D152" s="8"/>
      <c r="E152" s="8"/>
      <c r="F152" s="8"/>
      <c r="G152" s="9"/>
      <c r="H152" s="8"/>
      <c r="I152" s="8"/>
      <c r="J152" s="8"/>
      <c r="K152" s="8"/>
      <c r="L152" s="8"/>
      <c r="M152" s="8"/>
      <c r="N152" s="2"/>
    </row>
    <row r="153" spans="1:14" x14ac:dyDescent="0.2">
      <c r="A153" s="7"/>
      <c r="B153" s="8"/>
      <c r="C153" s="8"/>
      <c r="D153" s="8"/>
      <c r="E153" s="8"/>
      <c r="F153" s="8"/>
      <c r="G153" s="9"/>
      <c r="H153" s="8"/>
      <c r="I153" s="8"/>
      <c r="J153" s="8"/>
      <c r="K153" s="8"/>
      <c r="L153" s="8"/>
      <c r="M153" s="8"/>
      <c r="N153" s="2"/>
    </row>
    <row r="154" spans="1:14" x14ac:dyDescent="0.2">
      <c r="A154" s="7"/>
      <c r="B154" s="8"/>
      <c r="C154" s="8"/>
      <c r="D154" s="8"/>
      <c r="E154" s="8"/>
      <c r="F154" s="8"/>
      <c r="G154" s="9"/>
      <c r="H154" s="8"/>
      <c r="I154" s="8"/>
      <c r="J154" s="8"/>
      <c r="K154" s="8"/>
      <c r="L154" s="8"/>
      <c r="M154" s="8"/>
      <c r="N154" s="2"/>
    </row>
    <row r="155" spans="1:14" x14ac:dyDescent="0.2">
      <c r="A155" s="7"/>
      <c r="B155" s="8"/>
      <c r="C155" s="8"/>
      <c r="D155" s="8"/>
      <c r="E155" s="8"/>
      <c r="F155" s="8"/>
      <c r="G155" s="9"/>
      <c r="H155" s="8"/>
      <c r="I155" s="8"/>
      <c r="J155" s="8"/>
      <c r="K155" s="8"/>
      <c r="L155" s="8"/>
      <c r="M155" s="8"/>
      <c r="N155" s="2"/>
    </row>
    <row r="156" spans="1:14" x14ac:dyDescent="0.2">
      <c r="A156" s="7"/>
      <c r="B156" s="8"/>
      <c r="C156" s="8"/>
      <c r="D156" s="8"/>
      <c r="E156" s="8"/>
      <c r="F156" s="8"/>
      <c r="G156" s="9"/>
      <c r="H156" s="8"/>
      <c r="I156" s="8"/>
      <c r="J156" s="8"/>
      <c r="K156" s="8"/>
      <c r="L156" s="8"/>
      <c r="M156" s="8"/>
      <c r="N156" s="2"/>
    </row>
    <row r="157" spans="1:14" x14ac:dyDescent="0.2">
      <c r="A157" s="7"/>
      <c r="B157" s="8"/>
      <c r="C157" s="8"/>
      <c r="D157" s="8"/>
      <c r="E157" s="8"/>
      <c r="F157" s="8"/>
      <c r="G157" s="9"/>
      <c r="H157" s="8"/>
      <c r="I157" s="8"/>
      <c r="J157" s="8"/>
      <c r="K157" s="8"/>
      <c r="L157" s="8"/>
      <c r="M157" s="8"/>
      <c r="N157" s="2"/>
    </row>
    <row r="158" spans="1:14" x14ac:dyDescent="0.2">
      <c r="A158" s="7"/>
      <c r="B158" s="8"/>
      <c r="C158" s="8"/>
      <c r="D158" s="8"/>
      <c r="E158" s="8"/>
      <c r="F158" s="8"/>
      <c r="G158" s="9"/>
      <c r="H158" s="8"/>
      <c r="I158" s="8"/>
      <c r="J158" s="8"/>
      <c r="K158" s="8"/>
      <c r="L158" s="8"/>
      <c r="M158" s="8"/>
      <c r="N158" s="2"/>
    </row>
    <row r="159" spans="1:14" x14ac:dyDescent="0.2">
      <c r="A159" s="7"/>
      <c r="B159" s="8"/>
      <c r="C159" s="8"/>
      <c r="D159" s="8"/>
      <c r="E159" s="8"/>
      <c r="F159" s="8"/>
      <c r="G159" s="9"/>
      <c r="H159" s="8"/>
      <c r="I159" s="8"/>
      <c r="J159" s="8"/>
      <c r="K159" s="8"/>
      <c r="L159" s="8"/>
      <c r="M159" s="8"/>
      <c r="N159" s="2"/>
    </row>
    <row r="160" spans="1:14" x14ac:dyDescent="0.2">
      <c r="A160" s="7"/>
      <c r="B160" s="8"/>
      <c r="C160" s="8"/>
      <c r="D160" s="8"/>
      <c r="E160" s="8"/>
      <c r="F160" s="8"/>
      <c r="G160" s="9"/>
      <c r="H160" s="8"/>
      <c r="I160" s="8"/>
      <c r="J160" s="8"/>
      <c r="K160" s="8"/>
      <c r="L160" s="8"/>
      <c r="M160" s="8"/>
      <c r="N160" s="2"/>
    </row>
    <row r="161" spans="1:14" x14ac:dyDescent="0.2">
      <c r="A161" s="7"/>
      <c r="B161" s="8"/>
      <c r="C161" s="8"/>
      <c r="D161" s="8"/>
      <c r="E161" s="8"/>
      <c r="F161" s="8"/>
      <c r="G161" s="9"/>
      <c r="H161" s="8"/>
      <c r="I161" s="8"/>
      <c r="J161" s="8"/>
      <c r="K161" s="8"/>
      <c r="L161" s="8"/>
      <c r="M161" s="8"/>
      <c r="N161" s="2"/>
    </row>
    <row r="162" spans="1:14" x14ac:dyDescent="0.2">
      <c r="A162" s="7"/>
      <c r="B162" s="8"/>
      <c r="C162" s="8"/>
      <c r="D162" s="8"/>
      <c r="E162" s="8"/>
      <c r="F162" s="8"/>
      <c r="G162" s="9"/>
      <c r="H162" s="8"/>
      <c r="I162" s="8"/>
      <c r="J162" s="8"/>
      <c r="K162" s="8"/>
      <c r="L162" s="8"/>
      <c r="M162" s="8"/>
      <c r="N162" s="2"/>
    </row>
    <row r="163" spans="1:14" x14ac:dyDescent="0.2">
      <c r="A163" s="7"/>
      <c r="B163" s="8"/>
      <c r="C163" s="8"/>
      <c r="D163" s="8"/>
      <c r="E163" s="8"/>
      <c r="F163" s="8"/>
      <c r="G163" s="9"/>
      <c r="H163" s="8"/>
      <c r="I163" s="8"/>
      <c r="J163" s="8"/>
      <c r="K163" s="8"/>
      <c r="L163" s="8"/>
      <c r="M163" s="8"/>
      <c r="N163" s="2"/>
    </row>
    <row r="164" spans="1:14" x14ac:dyDescent="0.2">
      <c r="A164" s="7"/>
      <c r="B164" s="8"/>
      <c r="C164" s="8"/>
      <c r="D164" s="8"/>
      <c r="E164" s="8"/>
      <c r="F164" s="8"/>
      <c r="G164" s="9"/>
      <c r="H164" s="8"/>
      <c r="I164" s="8"/>
      <c r="J164" s="8"/>
      <c r="K164" s="8"/>
      <c r="L164" s="8"/>
      <c r="M164" s="8"/>
      <c r="N164" s="2"/>
    </row>
    <row r="165" spans="1:14" x14ac:dyDescent="0.2">
      <c r="A165" s="7"/>
      <c r="B165" s="8"/>
      <c r="C165" s="8"/>
      <c r="D165" s="8"/>
      <c r="E165" s="8"/>
      <c r="F165" s="8"/>
      <c r="G165" s="9"/>
      <c r="H165" s="8"/>
      <c r="I165" s="8"/>
      <c r="J165" s="8"/>
      <c r="K165" s="8"/>
      <c r="L165" s="8"/>
      <c r="M165" s="8"/>
      <c r="N165" s="2"/>
    </row>
    <row r="166" spans="1:14" x14ac:dyDescent="0.2">
      <c r="A166" s="7"/>
      <c r="B166" s="8"/>
      <c r="C166" s="8"/>
      <c r="D166" s="8"/>
      <c r="E166" s="8"/>
      <c r="F166" s="8"/>
      <c r="G166" s="9"/>
      <c r="H166" s="8"/>
      <c r="I166" s="8"/>
      <c r="J166" s="8"/>
      <c r="K166" s="8"/>
      <c r="L166" s="8"/>
      <c r="M166" s="8"/>
      <c r="N166" s="2"/>
    </row>
    <row r="167" spans="1:14" x14ac:dyDescent="0.2">
      <c r="A167" s="7"/>
      <c r="B167" s="8"/>
      <c r="C167" s="8"/>
      <c r="D167" s="8"/>
      <c r="E167" s="8"/>
      <c r="F167" s="8"/>
      <c r="G167" s="9"/>
      <c r="H167" s="8"/>
      <c r="I167" s="8"/>
      <c r="J167" s="8"/>
      <c r="K167" s="8"/>
      <c r="L167" s="8"/>
      <c r="M167" s="8"/>
      <c r="N167" s="2"/>
    </row>
    <row r="168" spans="1:14" x14ac:dyDescent="0.2">
      <c r="A168" s="7"/>
      <c r="B168" s="8"/>
      <c r="C168" s="8"/>
      <c r="D168" s="8"/>
      <c r="E168" s="8"/>
      <c r="F168" s="8"/>
      <c r="G168" s="9"/>
      <c r="H168" s="8"/>
      <c r="I168" s="8"/>
      <c r="J168" s="8"/>
      <c r="K168" s="8"/>
      <c r="L168" s="8"/>
      <c r="M168" s="8"/>
      <c r="N168" s="2"/>
    </row>
    <row r="169" spans="1:14" x14ac:dyDescent="0.2">
      <c r="A169" s="7"/>
      <c r="B169" s="8"/>
      <c r="C169" s="8"/>
      <c r="D169" s="8"/>
      <c r="E169" s="8"/>
      <c r="F169" s="8"/>
      <c r="G169" s="9"/>
      <c r="H169" s="8"/>
      <c r="I169" s="8"/>
      <c r="J169" s="8"/>
      <c r="K169" s="8"/>
      <c r="L169" s="8"/>
      <c r="M169" s="8"/>
      <c r="N169" s="2"/>
    </row>
    <row r="170" spans="1:14" x14ac:dyDescent="0.2">
      <c r="A170" s="7"/>
      <c r="B170" s="8"/>
      <c r="C170" s="8"/>
      <c r="D170" s="8"/>
      <c r="E170" s="8"/>
      <c r="F170" s="8"/>
      <c r="G170" s="9"/>
      <c r="H170" s="8"/>
      <c r="I170" s="8"/>
      <c r="J170" s="8"/>
      <c r="K170" s="8"/>
      <c r="L170" s="8"/>
      <c r="M170" s="8"/>
      <c r="N170" s="2"/>
    </row>
    <row r="171" spans="1:14" x14ac:dyDescent="0.2">
      <c r="A171" s="7"/>
      <c r="B171" s="8"/>
      <c r="C171" s="8"/>
      <c r="D171" s="8"/>
      <c r="E171" s="8"/>
      <c r="F171" s="8"/>
      <c r="G171" s="9"/>
      <c r="H171" s="8"/>
      <c r="I171" s="8"/>
      <c r="J171" s="8"/>
      <c r="K171" s="8"/>
      <c r="L171" s="8"/>
      <c r="M171" s="8"/>
      <c r="N171" s="2"/>
    </row>
    <row r="172" spans="1:14" x14ac:dyDescent="0.2">
      <c r="A172" s="7"/>
      <c r="B172" s="8"/>
      <c r="C172" s="8"/>
      <c r="D172" s="8"/>
      <c r="E172" s="8"/>
      <c r="F172" s="8"/>
      <c r="G172" s="9"/>
      <c r="H172" s="8"/>
      <c r="I172" s="8"/>
      <c r="J172" s="8"/>
      <c r="K172" s="8"/>
      <c r="L172" s="8"/>
      <c r="M172" s="8"/>
      <c r="N172" s="2"/>
    </row>
    <row r="173" spans="1:14" x14ac:dyDescent="0.2">
      <c r="A173" s="7"/>
      <c r="B173" s="8"/>
      <c r="C173" s="8"/>
      <c r="D173" s="8"/>
      <c r="E173" s="8"/>
      <c r="F173" s="8"/>
      <c r="G173" s="9"/>
      <c r="H173" s="8"/>
      <c r="I173" s="8"/>
      <c r="J173" s="8"/>
      <c r="K173" s="8"/>
      <c r="L173" s="8"/>
      <c r="M173" s="8"/>
      <c r="N173" s="2"/>
    </row>
    <row r="174" spans="1:14" x14ac:dyDescent="0.2">
      <c r="A174" s="7"/>
      <c r="B174" s="8"/>
      <c r="C174" s="8"/>
      <c r="D174" s="8"/>
      <c r="E174" s="8"/>
      <c r="F174" s="8"/>
      <c r="G174" s="9"/>
      <c r="H174" s="8"/>
      <c r="I174" s="8"/>
      <c r="J174" s="8"/>
      <c r="K174" s="8"/>
      <c r="L174" s="8"/>
      <c r="M174" s="8"/>
      <c r="N174" s="2"/>
    </row>
    <row r="175" spans="1:14" x14ac:dyDescent="0.2">
      <c r="A175" s="7"/>
      <c r="B175" s="8"/>
      <c r="C175" s="8"/>
      <c r="D175" s="8"/>
      <c r="E175" s="8"/>
      <c r="F175" s="8"/>
      <c r="G175" s="9"/>
      <c r="H175" s="8"/>
      <c r="I175" s="8"/>
      <c r="J175" s="8"/>
      <c r="K175" s="8"/>
      <c r="L175" s="8"/>
      <c r="M175" s="8"/>
      <c r="N175" s="2"/>
    </row>
    <row r="176" spans="1:14" x14ac:dyDescent="0.2">
      <c r="A176" s="7"/>
      <c r="B176" s="8"/>
      <c r="C176" s="8"/>
      <c r="D176" s="8"/>
      <c r="E176" s="8"/>
      <c r="F176" s="8"/>
      <c r="G176" s="9"/>
      <c r="H176" s="8"/>
      <c r="I176" s="8"/>
      <c r="J176" s="8"/>
      <c r="K176" s="8"/>
      <c r="L176" s="8"/>
      <c r="M176" s="8"/>
      <c r="N176" s="2"/>
    </row>
    <row r="177" spans="1:14" x14ac:dyDescent="0.2">
      <c r="A177" s="7"/>
      <c r="B177" s="8"/>
      <c r="C177" s="8"/>
      <c r="D177" s="8"/>
      <c r="E177" s="8"/>
      <c r="F177" s="8"/>
      <c r="G177" s="9"/>
      <c r="H177" s="8"/>
      <c r="I177" s="8"/>
      <c r="J177" s="8"/>
      <c r="K177" s="8"/>
      <c r="L177" s="8"/>
      <c r="M177" s="8"/>
      <c r="N177" s="2"/>
    </row>
    <row r="178" spans="1:14" x14ac:dyDescent="0.2">
      <c r="A178" s="7"/>
      <c r="B178" s="8"/>
      <c r="C178" s="8"/>
      <c r="D178" s="8"/>
      <c r="E178" s="8"/>
      <c r="F178" s="8"/>
      <c r="G178" s="9"/>
      <c r="H178" s="8"/>
      <c r="I178" s="8"/>
      <c r="J178" s="8"/>
      <c r="K178" s="8"/>
      <c r="L178" s="8"/>
      <c r="M178" s="8"/>
      <c r="N178" s="2"/>
    </row>
    <row r="179" spans="1:14" x14ac:dyDescent="0.2">
      <c r="A179" s="7"/>
      <c r="B179" s="8"/>
      <c r="C179" s="8"/>
      <c r="D179" s="8"/>
      <c r="E179" s="8"/>
      <c r="F179" s="8"/>
      <c r="G179" s="9"/>
      <c r="H179" s="8"/>
      <c r="I179" s="8"/>
      <c r="J179" s="8"/>
      <c r="K179" s="8"/>
      <c r="L179" s="8"/>
      <c r="M179" s="8"/>
      <c r="N179" s="2"/>
    </row>
    <row r="180" spans="1:14" x14ac:dyDescent="0.2">
      <c r="A180" s="7"/>
      <c r="B180" s="8"/>
      <c r="C180" s="8"/>
      <c r="D180" s="8"/>
      <c r="E180" s="8"/>
      <c r="F180" s="8"/>
      <c r="G180" s="9"/>
      <c r="H180" s="8"/>
      <c r="I180" s="8"/>
      <c r="J180" s="8"/>
      <c r="K180" s="8"/>
      <c r="L180" s="8"/>
      <c r="M180" s="8"/>
      <c r="N180" s="2"/>
    </row>
    <row r="181" spans="1:14" x14ac:dyDescent="0.2">
      <c r="A181" s="7"/>
      <c r="B181" s="8"/>
      <c r="C181" s="8"/>
      <c r="D181" s="8"/>
      <c r="E181" s="8"/>
      <c r="F181" s="8"/>
      <c r="G181" s="9"/>
      <c r="H181" s="8"/>
      <c r="I181" s="8"/>
      <c r="J181" s="8"/>
      <c r="K181" s="8"/>
      <c r="L181" s="8"/>
      <c r="M181" s="8"/>
      <c r="N181" s="2"/>
    </row>
    <row r="182" spans="1:14" x14ac:dyDescent="0.2">
      <c r="A182" s="7"/>
      <c r="B182" s="8"/>
      <c r="C182" s="8"/>
      <c r="D182" s="8"/>
      <c r="E182" s="8"/>
      <c r="F182" s="8"/>
      <c r="G182" s="9"/>
      <c r="H182" s="8"/>
      <c r="I182" s="8"/>
      <c r="J182" s="8"/>
      <c r="K182" s="8"/>
      <c r="L182" s="8"/>
      <c r="M182" s="8"/>
      <c r="N182" s="2"/>
    </row>
    <row r="183" spans="1:14" x14ac:dyDescent="0.2">
      <c r="A183" s="7"/>
      <c r="B183" s="8"/>
      <c r="C183" s="8"/>
      <c r="D183" s="8"/>
      <c r="E183" s="8"/>
      <c r="F183" s="8"/>
      <c r="G183" s="9"/>
      <c r="H183" s="8"/>
      <c r="I183" s="8"/>
      <c r="J183" s="8"/>
      <c r="K183" s="8"/>
      <c r="L183" s="8"/>
      <c r="M183" s="8"/>
      <c r="N183" s="2"/>
    </row>
    <row r="184" spans="1:14" x14ac:dyDescent="0.2">
      <c r="A184" s="7"/>
      <c r="B184" s="8"/>
      <c r="C184" s="8"/>
      <c r="D184" s="8"/>
      <c r="E184" s="8"/>
      <c r="F184" s="8"/>
      <c r="G184" s="9"/>
      <c r="H184" s="8"/>
      <c r="I184" s="8"/>
      <c r="J184" s="8"/>
      <c r="K184" s="8"/>
      <c r="L184" s="8"/>
      <c r="M184" s="8"/>
      <c r="N184" s="2"/>
    </row>
    <row r="185" spans="1:14" x14ac:dyDescent="0.2">
      <c r="A185" s="7"/>
      <c r="B185" s="8"/>
      <c r="C185" s="8"/>
      <c r="D185" s="8"/>
      <c r="E185" s="8"/>
      <c r="F185" s="8"/>
      <c r="G185" s="9"/>
      <c r="H185" s="8"/>
      <c r="I185" s="8"/>
      <c r="J185" s="8"/>
      <c r="K185" s="8"/>
      <c r="L185" s="8"/>
      <c r="M185" s="8"/>
      <c r="N185" s="2"/>
    </row>
    <row r="186" spans="1:14" x14ac:dyDescent="0.2">
      <c r="A186" s="7"/>
      <c r="B186" s="8"/>
      <c r="C186" s="8"/>
      <c r="D186" s="8"/>
      <c r="E186" s="8"/>
      <c r="F186" s="8"/>
      <c r="G186" s="9"/>
      <c r="H186" s="8"/>
      <c r="I186" s="8"/>
      <c r="J186" s="8"/>
      <c r="K186" s="8"/>
      <c r="L186" s="8"/>
      <c r="M186" s="8"/>
      <c r="N186" s="2"/>
    </row>
    <row r="187" spans="1:14" x14ac:dyDescent="0.2">
      <c r="A187" s="7"/>
      <c r="B187" s="8"/>
      <c r="C187" s="8"/>
      <c r="D187" s="8"/>
      <c r="E187" s="8"/>
      <c r="F187" s="8"/>
      <c r="G187" s="9"/>
      <c r="H187" s="8"/>
      <c r="I187" s="8"/>
      <c r="J187" s="8"/>
      <c r="K187" s="8"/>
      <c r="L187" s="8"/>
      <c r="M187" s="8"/>
      <c r="N187" s="2"/>
    </row>
    <row r="188" spans="1:14" x14ac:dyDescent="0.2">
      <c r="A188" s="7"/>
      <c r="B188" s="8"/>
      <c r="C188" s="8"/>
      <c r="D188" s="8"/>
      <c r="E188" s="8"/>
      <c r="F188" s="8"/>
      <c r="G188" s="9"/>
      <c r="H188" s="8"/>
      <c r="I188" s="8"/>
      <c r="J188" s="8"/>
      <c r="K188" s="8"/>
      <c r="L188" s="8"/>
      <c r="M188" s="8"/>
      <c r="N188" s="2"/>
    </row>
    <row r="189" spans="1:14" x14ac:dyDescent="0.2">
      <c r="A189" s="7"/>
      <c r="B189" s="8"/>
      <c r="C189" s="8"/>
      <c r="D189" s="8"/>
      <c r="E189" s="8"/>
      <c r="F189" s="8"/>
      <c r="G189" s="9"/>
      <c r="H189" s="8"/>
      <c r="I189" s="8"/>
      <c r="J189" s="8"/>
      <c r="K189" s="8"/>
      <c r="L189" s="8"/>
      <c r="M189" s="8"/>
      <c r="N189" s="2"/>
    </row>
    <row r="190" spans="1:14" x14ac:dyDescent="0.2">
      <c r="A190" s="7"/>
      <c r="B190" s="8"/>
      <c r="C190" s="8"/>
      <c r="D190" s="8"/>
      <c r="E190" s="8"/>
      <c r="F190" s="8"/>
      <c r="G190" s="9"/>
      <c r="H190" s="8"/>
      <c r="I190" s="8"/>
      <c r="J190" s="8"/>
      <c r="K190" s="8"/>
      <c r="L190" s="8"/>
      <c r="M190" s="8"/>
      <c r="N190" s="2"/>
    </row>
    <row r="191" spans="1:14" x14ac:dyDescent="0.2">
      <c r="A191" s="7"/>
      <c r="B191" s="8"/>
      <c r="C191" s="8"/>
      <c r="D191" s="8"/>
      <c r="E191" s="8"/>
      <c r="F191" s="8"/>
      <c r="G191" s="9"/>
      <c r="H191" s="8"/>
      <c r="I191" s="8"/>
      <c r="J191" s="8"/>
      <c r="K191" s="8"/>
      <c r="L191" s="8"/>
      <c r="M191" s="8"/>
      <c r="N191" s="2"/>
    </row>
    <row r="192" spans="1:14" x14ac:dyDescent="0.2">
      <c r="A192" s="7"/>
      <c r="B192" s="8"/>
      <c r="C192" s="8"/>
      <c r="D192" s="8"/>
      <c r="E192" s="8"/>
      <c r="F192" s="8"/>
      <c r="G192" s="9"/>
      <c r="H192" s="8"/>
      <c r="I192" s="8"/>
      <c r="J192" s="8"/>
      <c r="K192" s="8"/>
      <c r="L192" s="8"/>
      <c r="M192" s="8"/>
      <c r="N192" s="2"/>
    </row>
    <row r="193" spans="1:14" x14ac:dyDescent="0.2">
      <c r="A193" s="7"/>
      <c r="B193" s="8"/>
      <c r="C193" s="8"/>
      <c r="D193" s="8"/>
      <c r="E193" s="8"/>
      <c r="F193" s="8"/>
      <c r="G193" s="9"/>
      <c r="H193" s="8"/>
      <c r="I193" s="8"/>
      <c r="J193" s="8"/>
      <c r="K193" s="8"/>
      <c r="L193" s="8"/>
      <c r="M193" s="8"/>
      <c r="N193" s="2"/>
    </row>
    <row r="194" spans="1:14" x14ac:dyDescent="0.2">
      <c r="A194" s="7"/>
      <c r="B194" s="8"/>
      <c r="C194" s="8"/>
      <c r="D194" s="8"/>
      <c r="E194" s="8"/>
      <c r="F194" s="8"/>
      <c r="G194" s="9"/>
      <c r="H194" s="8"/>
      <c r="I194" s="8"/>
      <c r="J194" s="8"/>
      <c r="K194" s="8"/>
      <c r="L194" s="8"/>
      <c r="M194" s="8"/>
      <c r="N194" s="2"/>
    </row>
    <row r="195" spans="1:14" x14ac:dyDescent="0.2">
      <c r="A195" s="7"/>
      <c r="B195" s="8"/>
      <c r="C195" s="8"/>
      <c r="D195" s="8"/>
      <c r="E195" s="8"/>
      <c r="F195" s="8"/>
      <c r="G195" s="9"/>
      <c r="H195" s="8"/>
      <c r="I195" s="8"/>
      <c r="J195" s="8"/>
      <c r="K195" s="8"/>
      <c r="L195" s="8"/>
      <c r="M195" s="8"/>
      <c r="N195" s="2"/>
    </row>
    <row r="196" spans="1:14" x14ac:dyDescent="0.2">
      <c r="A196" s="7"/>
      <c r="B196" s="8"/>
      <c r="C196" s="8"/>
      <c r="D196" s="8"/>
      <c r="E196" s="8"/>
      <c r="F196" s="8"/>
      <c r="G196" s="9"/>
      <c r="H196" s="8"/>
      <c r="I196" s="8"/>
      <c r="J196" s="8"/>
      <c r="K196" s="8"/>
      <c r="L196" s="8"/>
      <c r="M196" s="8"/>
      <c r="N196" s="2"/>
    </row>
    <row r="197" spans="1:14" x14ac:dyDescent="0.2">
      <c r="A197" s="7"/>
      <c r="B197" s="8"/>
      <c r="C197" s="8"/>
      <c r="D197" s="8"/>
      <c r="E197" s="8"/>
      <c r="F197" s="8"/>
      <c r="G197" s="9"/>
      <c r="H197" s="8"/>
      <c r="I197" s="8"/>
      <c r="J197" s="8"/>
      <c r="K197" s="8"/>
      <c r="L197" s="8"/>
      <c r="M197" s="8"/>
      <c r="N197" s="2"/>
    </row>
    <row r="198" spans="1:14" x14ac:dyDescent="0.2">
      <c r="A198" s="7"/>
      <c r="B198" s="8"/>
      <c r="C198" s="8"/>
      <c r="D198" s="8"/>
      <c r="E198" s="8"/>
      <c r="F198" s="8"/>
      <c r="G198" s="9"/>
      <c r="H198" s="8"/>
      <c r="I198" s="8"/>
      <c r="J198" s="8"/>
      <c r="K198" s="8"/>
      <c r="L198" s="8"/>
      <c r="M198" s="8"/>
      <c r="N198" s="2"/>
    </row>
  </sheetData>
  <mergeCells count="79">
    <mergeCell ref="D34:D36"/>
    <mergeCell ref="D37:D39"/>
    <mergeCell ref="A28:A33"/>
    <mergeCell ref="B28:B33"/>
    <mergeCell ref="D28:D30"/>
    <mergeCell ref="C28:C30"/>
    <mergeCell ref="C31:C33"/>
    <mergeCell ref="C34:C36"/>
    <mergeCell ref="B34:B36"/>
    <mergeCell ref="D25:D27"/>
    <mergeCell ref="A19:A24"/>
    <mergeCell ref="B19:B24"/>
    <mergeCell ref="D19:D21"/>
    <mergeCell ref="A25:A27"/>
    <mergeCell ref="G1:M1"/>
    <mergeCell ref="A4:M4"/>
    <mergeCell ref="A5:A6"/>
    <mergeCell ref="B5:B6"/>
    <mergeCell ref="F5:F6"/>
    <mergeCell ref="D5:D6"/>
    <mergeCell ref="G5:G6"/>
    <mergeCell ref="E5:E6"/>
    <mergeCell ref="H5:M5"/>
    <mergeCell ref="C5:C6"/>
    <mergeCell ref="G3:M3"/>
    <mergeCell ref="H2:M2"/>
    <mergeCell ref="A8:M8"/>
    <mergeCell ref="A9:M9"/>
    <mergeCell ref="D16:D18"/>
    <mergeCell ref="C10:C12"/>
    <mergeCell ref="C13:C15"/>
    <mergeCell ref="C16:C18"/>
    <mergeCell ref="D10:D12"/>
    <mergeCell ref="A13:A15"/>
    <mergeCell ref="B13:B15"/>
    <mergeCell ref="D13:D15"/>
    <mergeCell ref="A16:A18"/>
    <mergeCell ref="A10:A12"/>
    <mergeCell ref="B10:B12"/>
    <mergeCell ref="B16:B18"/>
    <mergeCell ref="A57:G57"/>
    <mergeCell ref="A43:A45"/>
    <mergeCell ref="E60:G60"/>
    <mergeCell ref="C19:C24"/>
    <mergeCell ref="C25:C27"/>
    <mergeCell ref="A40:A42"/>
    <mergeCell ref="B40:B42"/>
    <mergeCell ref="D40:D42"/>
    <mergeCell ref="D31:D33"/>
    <mergeCell ref="B37:B39"/>
    <mergeCell ref="B43:B45"/>
    <mergeCell ref="A34:A36"/>
    <mergeCell ref="D22:D24"/>
    <mergeCell ref="A56:G56"/>
    <mergeCell ref="A49:A51"/>
    <mergeCell ref="B25:B27"/>
    <mergeCell ref="A55:G55"/>
    <mergeCell ref="C37:C39"/>
    <mergeCell ref="C40:C42"/>
    <mergeCell ref="C43:C45"/>
    <mergeCell ref="C49:C51"/>
    <mergeCell ref="A37:A39"/>
    <mergeCell ref="D43:D45"/>
    <mergeCell ref="A46:A48"/>
    <mergeCell ref="B46:B48"/>
    <mergeCell ref="C46:C48"/>
    <mergeCell ref="D46:D48"/>
    <mergeCell ref="A52:G52"/>
    <mergeCell ref="A53:G53"/>
    <mergeCell ref="A54:G54"/>
    <mergeCell ref="B49:B51"/>
    <mergeCell ref="D49:D51"/>
    <mergeCell ref="D76:D78"/>
    <mergeCell ref="D79:D81"/>
    <mergeCell ref="D61:D63"/>
    <mergeCell ref="D64:D66"/>
    <mergeCell ref="D67:D69"/>
    <mergeCell ref="D70:D72"/>
    <mergeCell ref="D73:D75"/>
  </mergeCells>
  <phoneticPr fontId="7" type="noConversion"/>
  <pageMargins left="0.23622047244094491" right="0.15748031496062992" top="0.47244094488188981" bottom="0.31496062992125984" header="0.19685039370078741" footer="0.19685039370078741"/>
  <pageSetup paperSize="9" scale="65" orientation="landscape" r:id="rId1"/>
  <headerFooter alignWithMargins="0"/>
  <rowBreaks count="2" manualBreakCount="2">
    <brk id="33" max="12" man="1"/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2'!Заголовки_для_печати</vt:lpstr>
      <vt:lpstr>'приложение 2'!Область_печати</vt:lpstr>
    </vt:vector>
  </TitlesOfParts>
  <Company>admkhanty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TchernyhD</dc:creator>
  <cp:lastModifiedBy>Юлия В. Федорова</cp:lastModifiedBy>
  <cp:lastPrinted>2016-10-31T06:04:06Z</cp:lastPrinted>
  <dcterms:created xsi:type="dcterms:W3CDTF">2003-07-24T03:31:53Z</dcterms:created>
  <dcterms:modified xsi:type="dcterms:W3CDTF">2016-10-31T06:04:34Z</dcterms:modified>
</cp:coreProperties>
</file>