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юченко Т.В\БЮДЖЕТ НА 2023-2025\ПРОЕКТ Решения Думы\"/>
    </mc:Choice>
  </mc:AlternateContent>
  <bookViews>
    <workbookView xWindow="0" yWindow="0" windowWidth="28800" windowHeight="12435"/>
  </bookViews>
  <sheets>
    <sheet name="Лист2" sheetId="8" r:id="rId1"/>
  </sheets>
  <definedNames>
    <definedName name="_xlnm.Print_Area" localSheetId="0">Лист2!$A$2:$I$49</definedName>
  </definedNames>
  <calcPr calcId="152511"/>
</workbook>
</file>

<file path=xl/calcChain.xml><?xml version="1.0" encoding="utf-8"?>
<calcChain xmlns="http://schemas.openxmlformats.org/spreadsheetml/2006/main">
  <c r="J44" i="8" l="1"/>
  <c r="J45" i="8"/>
  <c r="J46" i="8"/>
  <c r="J47" i="8"/>
  <c r="J43" i="8"/>
  <c r="J12" i="8"/>
  <c r="J13" i="8"/>
  <c r="J14" i="8"/>
  <c r="J15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3" i="8"/>
  <c r="J34" i="8"/>
  <c r="J35" i="8"/>
  <c r="J36" i="8"/>
  <c r="J37" i="8"/>
  <c r="J38" i="8"/>
  <c r="J39" i="8"/>
  <c r="J40" i="8"/>
  <c r="J41" i="8"/>
  <c r="J11" i="8"/>
  <c r="J10" i="8"/>
  <c r="H44" i="8"/>
  <c r="H45" i="8"/>
  <c r="H46" i="8"/>
  <c r="H47" i="8"/>
  <c r="H43" i="8"/>
  <c r="H11" i="8"/>
  <c r="H12" i="8"/>
  <c r="H13" i="8"/>
  <c r="H14" i="8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4" i="8"/>
  <c r="H35" i="8"/>
  <c r="H36" i="8"/>
  <c r="H37" i="8"/>
  <c r="H38" i="8"/>
  <c r="H39" i="8"/>
  <c r="H40" i="8"/>
  <c r="H41" i="8"/>
  <c r="H10" i="8"/>
  <c r="E44" i="8"/>
  <c r="F44" i="8"/>
  <c r="E45" i="8"/>
  <c r="F45" i="8"/>
  <c r="E46" i="8"/>
  <c r="F46" i="8"/>
  <c r="E47" i="8"/>
  <c r="F47" i="8"/>
  <c r="E48" i="8"/>
  <c r="E49" i="8"/>
  <c r="F43" i="8"/>
  <c r="E43" i="8"/>
  <c r="E11" i="8"/>
  <c r="F11" i="8"/>
  <c r="E12" i="8"/>
  <c r="F12" i="8"/>
  <c r="E13" i="8"/>
  <c r="F13" i="8"/>
  <c r="E14" i="8"/>
  <c r="F14" i="8"/>
  <c r="E15" i="8"/>
  <c r="F15" i="8"/>
  <c r="E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F10" i="8"/>
  <c r="E10" i="8"/>
  <c r="J42" i="8"/>
  <c r="H42" i="8"/>
  <c r="F42" i="8"/>
  <c r="E42" i="8"/>
  <c r="J8" i="8"/>
  <c r="H8" i="8"/>
  <c r="E8" i="8"/>
  <c r="F8" i="8"/>
  <c r="J7" i="8"/>
  <c r="H7" i="8"/>
  <c r="F7" i="8"/>
  <c r="E7" i="8"/>
  <c r="C46" i="8" l="1"/>
  <c r="C45" i="8"/>
  <c r="C47" i="8"/>
  <c r="B19" i="8" l="1"/>
  <c r="D12" i="8"/>
  <c r="G12" i="8"/>
  <c r="C19" i="8" l="1"/>
  <c r="B43" i="8" l="1"/>
  <c r="B42" i="8" s="1"/>
  <c r="I43" i="8"/>
  <c r="I42" i="8" s="1"/>
  <c r="G43" i="8"/>
  <c r="G42" i="8" s="1"/>
  <c r="D43" i="8"/>
  <c r="D42" i="8" s="1"/>
  <c r="C43" i="8"/>
  <c r="C42" i="8" s="1"/>
  <c r="I36" i="8"/>
  <c r="G36" i="8"/>
  <c r="D36" i="8"/>
  <c r="I19" i="8"/>
  <c r="G19" i="8"/>
  <c r="D19" i="8"/>
  <c r="I12" i="8"/>
  <c r="C12" i="8"/>
  <c r="C8" i="8" s="1"/>
  <c r="B12" i="8"/>
  <c r="B8" i="8" l="1"/>
  <c r="B7" i="8" s="1"/>
  <c r="C7" i="8"/>
  <c r="G8" i="8"/>
  <c r="G7" i="8" s="1"/>
  <c r="I8" i="8"/>
  <c r="I7" i="8" s="1"/>
  <c r="D8" i="8" l="1"/>
  <c r="D7" i="8" s="1"/>
</calcChain>
</file>

<file path=xl/sharedStrings.xml><?xml version="1.0" encoding="utf-8"?>
<sst xmlns="http://schemas.openxmlformats.org/spreadsheetml/2006/main" count="58" uniqueCount="56">
  <si>
    <t>Налог на доходы физических лиц</t>
  </si>
  <si>
    <t>Платежи за пользование природными ресурсами</t>
  </si>
  <si>
    <t>Прочие неналоговые доходы</t>
  </si>
  <si>
    <t>Задолженность и перерасчёты по отменённым налогам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</si>
  <si>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</si>
  <si>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</si>
  <si>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</si>
  <si>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>Земельный налог</t>
  </si>
  <si>
    <t>Доходы от продажи материальных и нематериальных активов</t>
  </si>
  <si>
    <t>Иные межбюджетные трансферты</t>
  </si>
  <si>
    <t>Штрафы, санкции, возмещение ущерба</t>
  </si>
  <si>
    <t>Наименование показателя</t>
  </si>
  <si>
    <t>НАЛОГОВЫЕ И НЕНАЛОГОВЫЕ ДОХОДЫ</t>
  </si>
  <si>
    <t>Акцизы на автомобильный и прямогонный бензин, дизельное топливо,моторные масла для дизельных и (или) карбюраторных (инжекторных) двигателей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</si>
  <si>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</si>
  <si>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</si>
  <si>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</si>
  <si>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</si>
  <si>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</si>
  <si>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</si>
  <si>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налог,взимаемый в связи с применением патентной системы налогообложения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</si>
  <si>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</si>
  <si>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</si>
  <si>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</si>
  <si>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</si>
  <si>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</si>
  <si>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</si>
  <si>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</si>
  <si>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Государственная пошлина</t>
  </si>
  <si>
    <t>Доходы от использования имущества, находящегося в муниципальной собственности</t>
  </si>
  <si>
    <t>в том числе</t>
  </si>
  <si>
    <t>земля</t>
  </si>
  <si>
    <t>имущество</t>
  </si>
  <si>
    <t>Доходы от 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</si>
  <si>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</si>
  <si>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</si>
  <si>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</t>
  </si>
  <si>
    <t xml:space="preserve">Субсидии </t>
  </si>
  <si>
    <t xml:space="preserve">Субвенции </t>
  </si>
  <si>
    <t>Возврат межбюджетных трансфертов прошлых лет</t>
  </si>
  <si>
    <t>Прочие безвозмездные поступления</t>
  </si>
  <si>
    <t>Всего доходов</t>
  </si>
  <si>
    <t>в т.ч.</t>
  </si>
  <si>
    <t xml:space="preserve">Приложение 3 
к Пояснительной записке
</t>
  </si>
  <si>
    <t>Сведения о доходах бюджета города Ханты-Мансийска по видам доходов на 2023 год и плановый период 2024 и 2025 годов в сравнении с ожидаемым исполнением за 2022 год и отчетом за 2021 год, тыс. рублей</t>
  </si>
  <si>
    <t>2021 год (отчет)</t>
  </si>
  <si>
    <t>2022 год (оценка)</t>
  </si>
  <si>
    <t>проект</t>
  </si>
  <si>
    <t>в % к 2021 году</t>
  </si>
  <si>
    <t>в % к 2022 году</t>
  </si>
  <si>
    <t>в % к 2023 году</t>
  </si>
  <si>
    <t xml:space="preserve"> в % к 2024 году</t>
  </si>
  <si>
    <t>2024 год</t>
  </si>
  <si>
    <t>2025 год</t>
  </si>
  <si>
    <t xml:space="preserve">2023 год </t>
  </si>
  <si>
    <t xml:space="preserve">проект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</si>
</sst>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_р_._-;_-@_-"/>
    <numFmt numFmtId="165" formatCode="_-* #,##0.0\ _₽_-;\-* #,##0.0\ _₽_-;_-* &quot;-&quot;?\ _₽_-;_-@_-"/>
    <numFmt numFmtId="166" formatCode="0.0%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2" applyNumberFormat="0">
      <alignment horizontal="right" vertical="top"/>
    </xf>
    <xf numFmtId="0" fontId="1" fillId="0" borderId="0"/>
    <xf numFmtId="0" fontId="9" fillId="0" borderId="0"/>
  </cellStyleXfs>
  <cellXfs count="39">
    <xf numFmtId="0" fontId="0" fillId="0" borderId="0" xfId="0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164" fontId="7" fillId="2" borderId="0" xfId="0" applyNumberFormat="1" applyFont="1" applyFill="1"/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8" fillId="0" borderId="1" xfId="0" applyFont="1" applyBorder="1"/>
    <xf numFmtId="164" fontId="12" fillId="2" borderId="1" xfId="0" applyNumberFormat="1" applyFont="1" applyFill="1" applyBorder="1" applyAlignment="1">
      <alignment horizontal="center"/>
    </xf>
    <xf numFmtId="9" fontId="12" fillId="2" borderId="1" xfId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14" fillId="3" borderId="1" xfId="1" applyNumberFormat="1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5">
    <cellStyle name="Данные (редактируемые)" xfId="2"/>
    <cellStyle name="Обычный" xfId="0" builtinId="0"/>
    <cellStyle name="Обычный 2 4" xfId="3"/>
    <cellStyle name="Обычный 2 9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0" zoomScale="80" zoomScaleNormal="80" workbookViewId="0">
      <selection activeCell="M16" sqref="M16"/>
    </sheetView>
  </sheetViews>
  <sheetFormatPr defaultColWidth="8" defaultRowHeight="18.75" outlineLevelRow="1" outlineLevelCol="1" x14ac:dyDescent="0.3"/>
  <cols>
    <col min="1" max="1" width="47" style="1" customWidth="1"/>
    <col min="2" max="2" width="16" style="2" customWidth="1" outlineLevel="1"/>
    <col min="3" max="3" width="16.7109375" style="2" customWidth="1" outlineLevel="1"/>
    <col min="4" max="6" width="16.85546875" style="2" customWidth="1" outlineLevel="1"/>
    <col min="7" max="8" width="16.42578125" style="2" customWidth="1" outlineLevel="1"/>
    <col min="9" max="9" width="16.5703125" style="2" customWidth="1" outlineLevel="1"/>
    <col min="10" max="10" width="16.42578125" style="2" customWidth="1" outlineLevel="1"/>
    <col min="11" max="11" width="8" style="2"/>
    <col min="12" max="12" width="34.85546875" style="2" customWidth="1"/>
    <col min="13" max="16384" width="8" style="2"/>
  </cols>
  <sheetData>
    <row r="1" spans="1:10" ht="63.75" customHeight="1" x14ac:dyDescent="0.3">
      <c r="D1" s="29" t="s">
        <v>43</v>
      </c>
      <c r="E1" s="29"/>
      <c r="F1" s="29"/>
      <c r="G1" s="29"/>
      <c r="H1" s="29"/>
      <c r="I1" s="29"/>
    </row>
    <row r="2" spans="1:10" ht="63" customHeight="1" x14ac:dyDescent="0.3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35"/>
    </row>
    <row r="3" spans="1:10" ht="22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2.5" x14ac:dyDescent="0.3">
      <c r="A4" s="4"/>
    </row>
    <row r="5" spans="1:10" s="5" customFormat="1" ht="30.75" customHeight="1" x14ac:dyDescent="0.2">
      <c r="A5" s="38" t="s">
        <v>11</v>
      </c>
      <c r="B5" s="36" t="s">
        <v>45</v>
      </c>
      <c r="C5" s="36" t="s">
        <v>46</v>
      </c>
      <c r="D5" s="30" t="s">
        <v>54</v>
      </c>
      <c r="E5" s="31"/>
      <c r="F5" s="32"/>
      <c r="G5" s="30" t="s">
        <v>52</v>
      </c>
      <c r="H5" s="32"/>
      <c r="I5" s="30" t="s">
        <v>53</v>
      </c>
      <c r="J5" s="32"/>
    </row>
    <row r="6" spans="1:10" s="27" customFormat="1" ht="30.75" customHeight="1" x14ac:dyDescent="0.2">
      <c r="A6" s="37"/>
      <c r="B6" s="37"/>
      <c r="C6" s="37"/>
      <c r="D6" s="18" t="s">
        <v>47</v>
      </c>
      <c r="E6" s="18" t="s">
        <v>48</v>
      </c>
      <c r="F6" s="18" t="s">
        <v>49</v>
      </c>
      <c r="G6" s="18" t="s">
        <v>55</v>
      </c>
      <c r="H6" s="18" t="s">
        <v>50</v>
      </c>
      <c r="I6" s="18" t="s">
        <v>47</v>
      </c>
      <c r="J6" s="18" t="s">
        <v>51</v>
      </c>
    </row>
    <row r="7" spans="1:10" s="5" customFormat="1" ht="30.75" customHeight="1" x14ac:dyDescent="0.2">
      <c r="A7" s="21" t="s">
        <v>41</v>
      </c>
      <c r="B7" s="22">
        <f>B8+B42</f>
        <v>11219533.800000001</v>
      </c>
      <c r="C7" s="22">
        <f>C8+C42</f>
        <v>11801846</v>
      </c>
      <c r="D7" s="22">
        <f>D8+D42</f>
        <v>12278724.9</v>
      </c>
      <c r="E7" s="33">
        <f>D7/B7</f>
        <v>1.094405981467786</v>
      </c>
      <c r="F7" s="33">
        <f>D7/C7</f>
        <v>1.0404071447805707</v>
      </c>
      <c r="G7" s="22">
        <f>G8+G42</f>
        <v>12791550.199999999</v>
      </c>
      <c r="H7" s="33">
        <f>G7/D7</f>
        <v>1.0417653546419954</v>
      </c>
      <c r="I7" s="22">
        <f>I8+I42</f>
        <v>10812713.900000002</v>
      </c>
      <c r="J7" s="33">
        <f>I7/G7</f>
        <v>0.84530129116015995</v>
      </c>
    </row>
    <row r="8" spans="1:10" x14ac:dyDescent="0.3">
      <c r="A8" s="23" t="s">
        <v>12</v>
      </c>
      <c r="B8" s="20">
        <f>B10+B11+B12+B19+B31+B32+B33+B37+B38+B39+B40+B41</f>
        <v>4953818.5</v>
      </c>
      <c r="C8" s="20">
        <f>C10+C11+C12+C19+C31+C32+C33+C37+C38+C39+C40+C41</f>
        <v>4823311.4999999991</v>
      </c>
      <c r="D8" s="20">
        <f>D10+D11+D12+D19+D31+D32+D33+D37+D38+D39+D40+D41</f>
        <v>4983031.9000000004</v>
      </c>
      <c r="E8" s="33">
        <f>D8/B8</f>
        <v>1.0058971478264698</v>
      </c>
      <c r="F8" s="33">
        <f>D8/C8</f>
        <v>1.0331142618510127</v>
      </c>
      <c r="G8" s="20">
        <f>G10+G11+G12+G19+G31+G32+G33+G37+G38+G39+G40+G41</f>
        <v>5085936</v>
      </c>
      <c r="H8" s="33">
        <f>G8/D8</f>
        <v>1.0206509013117093</v>
      </c>
      <c r="I8" s="20">
        <f>I10+I11+I12+I19+I31+I32+I33+I37+I38+I39+I40+I41</f>
        <v>5224016.9000000013</v>
      </c>
      <c r="J8" s="33">
        <f>I8/G8</f>
        <v>1.0271495551654604</v>
      </c>
    </row>
    <row r="9" spans="1:10" x14ac:dyDescent="0.3">
      <c r="A9" s="12" t="s">
        <v>42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3">
      <c r="A10" s="10" t="s">
        <v>0</v>
      </c>
      <c r="B10" s="15">
        <v>3806258.5</v>
      </c>
      <c r="C10" s="15">
        <v>3845180.9</v>
      </c>
      <c r="D10" s="15">
        <v>3959541</v>
      </c>
      <c r="E10" s="34">
        <f>D10/B10</f>
        <v>1.0402711744354725</v>
      </c>
      <c r="F10" s="34">
        <f>D10/C10</f>
        <v>1.0297411494996243</v>
      </c>
      <c r="G10" s="15">
        <v>4063298.3</v>
      </c>
      <c r="H10" s="34">
        <f>G10/D10</f>
        <v>1.0262043757092045</v>
      </c>
      <c r="I10" s="15">
        <v>4199781.4000000004</v>
      </c>
      <c r="J10" s="34">
        <f>I10/G10</f>
        <v>1.0335892395593995</v>
      </c>
    </row>
    <row r="11" spans="1:10" ht="63.75" x14ac:dyDescent="0.3">
      <c r="A11" s="10" t="s">
        <v>13</v>
      </c>
      <c r="B11" s="15">
        <v>28227.200000000001</v>
      </c>
      <c r="C11" s="15">
        <v>27385.7</v>
      </c>
      <c r="D11" s="15">
        <v>28273.5</v>
      </c>
      <c r="E11" s="34">
        <f t="shared" ref="E11:E41" si="0">D11/B11</f>
        <v>1.0016402618750708</v>
      </c>
      <c r="F11" s="34">
        <f t="shared" ref="F11:F41" si="1">D11/C11</f>
        <v>1.0324183789349917</v>
      </c>
      <c r="G11" s="15">
        <v>28273.5</v>
      </c>
      <c r="H11" s="34">
        <f t="shared" ref="H11:H49" si="2">G11/D11</f>
        <v>1</v>
      </c>
      <c r="I11" s="15">
        <v>28273.5</v>
      </c>
      <c r="J11" s="34">
        <f>I11/G11</f>
        <v>1</v>
      </c>
    </row>
    <row r="12" spans="1:10" x14ac:dyDescent="0.3">
      <c r="A12" s="10" t="s">
        <v>14</v>
      </c>
      <c r="B12" s="13">
        <f t="shared" ref="B12:I12" si="3">B13+B16+B17+B18</f>
        <v>544126.20000000007</v>
      </c>
      <c r="C12" s="13">
        <f t="shared" si="3"/>
        <v>565133</v>
      </c>
      <c r="D12" s="13">
        <f>D13+D16+D17+D18</f>
        <v>599264</v>
      </c>
      <c r="E12" s="34">
        <f t="shared" si="0"/>
        <v>1.1013327422939752</v>
      </c>
      <c r="F12" s="34">
        <f t="shared" si="1"/>
        <v>1.0603946327678617</v>
      </c>
      <c r="G12" s="13">
        <f>G13+G16+G17+G18</f>
        <v>605045.4</v>
      </c>
      <c r="H12" s="34">
        <f t="shared" si="2"/>
        <v>1.0096475009344796</v>
      </c>
      <c r="I12" s="13">
        <f t="shared" si="3"/>
        <v>610956.4</v>
      </c>
      <c r="J12" s="34">
        <f t="shared" ref="J12:J49" si="4">I12/G12</f>
        <v>1.0097695148165742</v>
      </c>
    </row>
    <row r="13" spans="1:10" s="6" customFormat="1" ht="36.75" customHeight="1" x14ac:dyDescent="0.3">
      <c r="A13" s="9" t="s">
        <v>15</v>
      </c>
      <c r="B13" s="15">
        <v>502247.8</v>
      </c>
      <c r="C13" s="15">
        <v>530708</v>
      </c>
      <c r="D13" s="15">
        <v>575000</v>
      </c>
      <c r="E13" s="34">
        <f t="shared" si="0"/>
        <v>1.1448531979632366</v>
      </c>
      <c r="F13" s="34">
        <f t="shared" si="1"/>
        <v>1.0834583235979107</v>
      </c>
      <c r="G13" s="15">
        <v>580539.30000000005</v>
      </c>
      <c r="H13" s="34">
        <f t="shared" si="2"/>
        <v>1.0096335652173913</v>
      </c>
      <c r="I13" s="15">
        <v>586204.80000000005</v>
      </c>
      <c r="J13" s="34">
        <f t="shared" si="4"/>
        <v>1.0097590292336798</v>
      </c>
    </row>
    <row r="14" spans="1:10" s="6" customFormat="1" ht="3" hidden="1" customHeight="1" outlineLevel="1" x14ac:dyDescent="0.3">
      <c r="A14" s="9" t="s">
        <v>16</v>
      </c>
      <c r="B14" s="15"/>
      <c r="C14" s="15"/>
      <c r="D14" s="15"/>
      <c r="E14" s="34" t="e">
        <f t="shared" si="0"/>
        <v>#DIV/0!</v>
      </c>
      <c r="F14" s="34" t="e">
        <f t="shared" si="1"/>
        <v>#DIV/0!</v>
      </c>
      <c r="G14" s="15"/>
      <c r="H14" s="34" t="e">
        <f t="shared" si="2"/>
        <v>#DIV/0!</v>
      </c>
      <c r="I14" s="15"/>
      <c r="J14" s="34" t="e">
        <f t="shared" si="4"/>
        <v>#DIV/0!</v>
      </c>
    </row>
    <row r="15" spans="1:10" s="6" customFormat="1" ht="87" hidden="1" customHeight="1" outlineLevel="1" x14ac:dyDescent="0.3">
      <c r="A15" s="9" t="s">
        <v>17</v>
      </c>
      <c r="B15" s="15"/>
      <c r="C15" s="15"/>
      <c r="D15" s="15"/>
      <c r="E15" s="34" t="e">
        <f t="shared" si="0"/>
        <v>#DIV/0!</v>
      </c>
      <c r="F15" s="34" t="e">
        <f t="shared" si="1"/>
        <v>#DIV/0!</v>
      </c>
      <c r="G15" s="15"/>
      <c r="H15" s="34" t="e">
        <f t="shared" si="2"/>
        <v>#DIV/0!</v>
      </c>
      <c r="I15" s="15"/>
      <c r="J15" s="34" t="e">
        <f t="shared" si="4"/>
        <v>#DIV/0!</v>
      </c>
    </row>
    <row r="16" spans="1:10" s="6" customFormat="1" ht="36" customHeight="1" outlineLevel="1" x14ac:dyDescent="0.3">
      <c r="A16" s="9" t="s">
        <v>18</v>
      </c>
      <c r="B16" s="15">
        <v>13463.7</v>
      </c>
      <c r="C16" s="15">
        <v>0</v>
      </c>
      <c r="D16" s="15">
        <v>0</v>
      </c>
      <c r="E16" s="34">
        <f t="shared" si="0"/>
        <v>0</v>
      </c>
      <c r="F16" s="34"/>
      <c r="G16" s="15">
        <v>0</v>
      </c>
      <c r="H16" s="34"/>
      <c r="I16" s="15">
        <v>0</v>
      </c>
      <c r="J16" s="34"/>
    </row>
    <row r="17" spans="1:12" s="6" customFormat="1" ht="21" customHeight="1" outlineLevel="1" x14ac:dyDescent="0.3">
      <c r="A17" s="9" t="s">
        <v>19</v>
      </c>
      <c r="B17" s="15">
        <v>68.400000000000006</v>
      </c>
      <c r="C17" s="15">
        <v>625</v>
      </c>
      <c r="D17" s="15">
        <v>154</v>
      </c>
      <c r="E17" s="34">
        <f t="shared" si="0"/>
        <v>2.2514619883040932</v>
      </c>
      <c r="F17" s="34">
        <f t="shared" si="1"/>
        <v>0.24640000000000001</v>
      </c>
      <c r="G17" s="15">
        <v>155</v>
      </c>
      <c r="H17" s="34">
        <f t="shared" si="2"/>
        <v>1.0064935064935066</v>
      </c>
      <c r="I17" s="15">
        <v>157</v>
      </c>
      <c r="J17" s="34">
        <f t="shared" si="4"/>
        <v>1.0129032258064516</v>
      </c>
    </row>
    <row r="18" spans="1:12" s="6" customFormat="1" ht="36" customHeight="1" outlineLevel="1" x14ac:dyDescent="0.3">
      <c r="A18" s="9" t="s">
        <v>20</v>
      </c>
      <c r="B18" s="15">
        <v>28346.3</v>
      </c>
      <c r="C18" s="15">
        <v>33800</v>
      </c>
      <c r="D18" s="15">
        <v>24110</v>
      </c>
      <c r="E18" s="34">
        <f t="shared" si="0"/>
        <v>0.85055192388424594</v>
      </c>
      <c r="F18" s="34">
        <f t="shared" si="1"/>
        <v>0.71331360946745559</v>
      </c>
      <c r="G18" s="15">
        <v>24351.1</v>
      </c>
      <c r="H18" s="34">
        <f t="shared" si="2"/>
        <v>1.01</v>
      </c>
      <c r="I18" s="15">
        <v>24594.6</v>
      </c>
      <c r="J18" s="34">
        <f t="shared" si="4"/>
        <v>1.0099995482750266</v>
      </c>
    </row>
    <row r="19" spans="1:12" x14ac:dyDescent="0.3">
      <c r="A19" s="10" t="s">
        <v>21</v>
      </c>
      <c r="B19" s="13">
        <f>B20+B22+B25+B30</f>
        <v>139496.20000000001</v>
      </c>
      <c r="C19" s="13">
        <f>C20+C22+C25+C30</f>
        <v>160155</v>
      </c>
      <c r="D19" s="13">
        <f>D20+D25+D30</f>
        <v>130205</v>
      </c>
      <c r="E19" s="34">
        <f t="shared" si="0"/>
        <v>0.93339460143000308</v>
      </c>
      <c r="F19" s="34">
        <f t="shared" si="1"/>
        <v>0.81299366238956017</v>
      </c>
      <c r="G19" s="13">
        <f>G20+G25+G30</f>
        <v>131360</v>
      </c>
      <c r="H19" s="34">
        <f t="shared" si="2"/>
        <v>1.0088706270880534</v>
      </c>
      <c r="I19" s="13">
        <f>I20+I25+I30</f>
        <v>132095</v>
      </c>
      <c r="J19" s="34">
        <f t="shared" si="4"/>
        <v>1.0055953105968332</v>
      </c>
    </row>
    <row r="20" spans="1:12" s="7" customFormat="1" ht="17.25" customHeight="1" outlineLevel="1" x14ac:dyDescent="0.35">
      <c r="A20" s="9" t="s">
        <v>4</v>
      </c>
      <c r="B20" s="16">
        <v>30177.8</v>
      </c>
      <c r="C20" s="16">
        <v>29215</v>
      </c>
      <c r="D20" s="16">
        <v>33150</v>
      </c>
      <c r="E20" s="34">
        <f t="shared" si="0"/>
        <v>1.0984896181961574</v>
      </c>
      <c r="F20" s="34">
        <f t="shared" si="1"/>
        <v>1.1346910833475954</v>
      </c>
      <c r="G20" s="16">
        <v>33750</v>
      </c>
      <c r="H20" s="34">
        <f t="shared" si="2"/>
        <v>1.0180995475113122</v>
      </c>
      <c r="I20" s="16">
        <v>34015</v>
      </c>
      <c r="J20" s="34">
        <f t="shared" si="4"/>
        <v>1.0078518518518518</v>
      </c>
    </row>
    <row r="21" spans="1:12" s="7" customFormat="1" ht="80.25" hidden="1" outlineLevel="1" x14ac:dyDescent="0.35">
      <c r="A21" s="9" t="s">
        <v>22</v>
      </c>
      <c r="B21" s="16"/>
      <c r="C21" s="16"/>
      <c r="D21" s="16"/>
      <c r="E21" s="34" t="e">
        <f t="shared" si="0"/>
        <v>#DIV/0!</v>
      </c>
      <c r="F21" s="34" t="e">
        <f t="shared" si="1"/>
        <v>#DIV/0!</v>
      </c>
      <c r="G21" s="16"/>
      <c r="H21" s="34" t="e">
        <f t="shared" si="2"/>
        <v>#DIV/0!</v>
      </c>
      <c r="I21" s="16"/>
      <c r="J21" s="34" t="e">
        <f t="shared" si="4"/>
        <v>#DIV/0!</v>
      </c>
    </row>
    <row r="22" spans="1:12" s="7" customFormat="1" ht="19.5" hidden="1" outlineLevel="1" x14ac:dyDescent="0.35">
      <c r="A22" s="9" t="s">
        <v>23</v>
      </c>
      <c r="B22" s="16"/>
      <c r="C22" s="16"/>
      <c r="D22" s="16"/>
      <c r="E22" s="34" t="e">
        <f t="shared" si="0"/>
        <v>#DIV/0!</v>
      </c>
      <c r="F22" s="34" t="e">
        <f t="shared" si="1"/>
        <v>#DIV/0!</v>
      </c>
      <c r="G22" s="16"/>
      <c r="H22" s="34" t="e">
        <f t="shared" si="2"/>
        <v>#DIV/0!</v>
      </c>
      <c r="I22" s="16"/>
      <c r="J22" s="34" t="e">
        <f t="shared" si="4"/>
        <v>#DIV/0!</v>
      </c>
    </row>
    <row r="23" spans="1:12" s="7" customFormat="1" ht="19.5" hidden="1" outlineLevel="1" x14ac:dyDescent="0.35">
      <c r="A23" s="9" t="s">
        <v>5</v>
      </c>
      <c r="B23" s="16"/>
      <c r="C23" s="16"/>
      <c r="D23" s="16"/>
      <c r="E23" s="34" t="e">
        <f t="shared" si="0"/>
        <v>#DIV/0!</v>
      </c>
      <c r="F23" s="34" t="e">
        <f t="shared" si="1"/>
        <v>#DIV/0!</v>
      </c>
      <c r="G23" s="16"/>
      <c r="H23" s="34" t="e">
        <f t="shared" si="2"/>
        <v>#DIV/0!</v>
      </c>
      <c r="I23" s="16"/>
      <c r="J23" s="34" t="e">
        <f t="shared" si="4"/>
        <v>#DIV/0!</v>
      </c>
    </row>
    <row r="24" spans="1:12" s="7" customFormat="1" ht="19.5" hidden="1" outlineLevel="1" x14ac:dyDescent="0.35">
      <c r="A24" s="9" t="s">
        <v>6</v>
      </c>
      <c r="B24" s="16"/>
      <c r="C24" s="16"/>
      <c r="D24" s="16"/>
      <c r="E24" s="34" t="e">
        <f t="shared" si="0"/>
        <v>#DIV/0!</v>
      </c>
      <c r="F24" s="34" t="e">
        <f t="shared" si="1"/>
        <v>#DIV/0!</v>
      </c>
      <c r="G24" s="16"/>
      <c r="H24" s="34" t="e">
        <f t="shared" si="2"/>
        <v>#DIV/0!</v>
      </c>
      <c r="I24" s="16"/>
      <c r="J24" s="34" t="e">
        <f t="shared" si="4"/>
        <v>#DIV/0!</v>
      </c>
    </row>
    <row r="25" spans="1:12" s="7" customFormat="1" ht="19.5" outlineLevel="1" x14ac:dyDescent="0.35">
      <c r="A25" s="9" t="s">
        <v>7</v>
      </c>
      <c r="B25" s="16">
        <v>74526.399999999994</v>
      </c>
      <c r="C25" s="16">
        <v>96800</v>
      </c>
      <c r="D25" s="16">
        <v>57915</v>
      </c>
      <c r="E25" s="34">
        <f t="shared" si="0"/>
        <v>0.77710717276025687</v>
      </c>
      <c r="F25" s="34">
        <f t="shared" si="1"/>
        <v>0.59829545454545452</v>
      </c>
      <c r="G25" s="16">
        <v>58120</v>
      </c>
      <c r="H25" s="34">
        <f t="shared" si="2"/>
        <v>1.0035396702063368</v>
      </c>
      <c r="I25" s="16">
        <v>58240</v>
      </c>
      <c r="J25" s="34">
        <f t="shared" si="4"/>
        <v>1.0020646937370956</v>
      </c>
      <c r="L25" s="8"/>
    </row>
    <row r="26" spans="1:12" s="7" customFormat="1" ht="64.5" hidden="1" outlineLevel="1" x14ac:dyDescent="0.35">
      <c r="A26" s="9" t="s">
        <v>24</v>
      </c>
      <c r="B26" s="16"/>
      <c r="C26" s="16"/>
      <c r="D26" s="16"/>
      <c r="E26" s="34" t="e">
        <f t="shared" si="0"/>
        <v>#DIV/0!</v>
      </c>
      <c r="F26" s="34" t="e">
        <f t="shared" si="1"/>
        <v>#DIV/0!</v>
      </c>
      <c r="G26" s="16"/>
      <c r="H26" s="34" t="e">
        <f t="shared" si="2"/>
        <v>#DIV/0!</v>
      </c>
      <c r="I26" s="16"/>
      <c r="J26" s="34" t="e">
        <f t="shared" si="4"/>
        <v>#DIV/0!</v>
      </c>
    </row>
    <row r="27" spans="1:12" s="7" customFormat="1" ht="111.75" hidden="1" outlineLevel="1" x14ac:dyDescent="0.35">
      <c r="A27" s="9" t="s">
        <v>25</v>
      </c>
      <c r="B27" s="16"/>
      <c r="C27" s="16"/>
      <c r="D27" s="16"/>
      <c r="E27" s="34" t="e">
        <f t="shared" si="0"/>
        <v>#DIV/0!</v>
      </c>
      <c r="F27" s="34" t="e">
        <f t="shared" si="1"/>
        <v>#DIV/0!</v>
      </c>
      <c r="G27" s="16"/>
      <c r="H27" s="34" t="e">
        <f t="shared" si="2"/>
        <v>#DIV/0!</v>
      </c>
      <c r="I27" s="16"/>
      <c r="J27" s="34" t="e">
        <f t="shared" si="4"/>
        <v>#DIV/0!</v>
      </c>
    </row>
    <row r="28" spans="1:12" s="7" customFormat="1" ht="64.5" hidden="1" outlineLevel="1" x14ac:dyDescent="0.35">
      <c r="A28" s="9" t="s">
        <v>26</v>
      </c>
      <c r="B28" s="16"/>
      <c r="C28" s="16"/>
      <c r="D28" s="16"/>
      <c r="E28" s="34" t="e">
        <f t="shared" si="0"/>
        <v>#DIV/0!</v>
      </c>
      <c r="F28" s="34" t="e">
        <f t="shared" si="1"/>
        <v>#DIV/0!</v>
      </c>
      <c r="G28" s="16"/>
      <c r="H28" s="34" t="e">
        <f t="shared" si="2"/>
        <v>#DIV/0!</v>
      </c>
      <c r="I28" s="16"/>
      <c r="J28" s="34" t="e">
        <f t="shared" si="4"/>
        <v>#DIV/0!</v>
      </c>
    </row>
    <row r="29" spans="1:12" s="7" customFormat="1" ht="111.75" hidden="1" outlineLevel="1" x14ac:dyDescent="0.35">
      <c r="A29" s="9" t="s">
        <v>27</v>
      </c>
      <c r="B29" s="16"/>
      <c r="C29" s="16"/>
      <c r="D29" s="16"/>
      <c r="E29" s="34" t="e">
        <f t="shared" si="0"/>
        <v>#DIV/0!</v>
      </c>
      <c r="F29" s="34" t="e">
        <f t="shared" si="1"/>
        <v>#DIV/0!</v>
      </c>
      <c r="G29" s="16"/>
      <c r="H29" s="34" t="e">
        <f t="shared" si="2"/>
        <v>#DIV/0!</v>
      </c>
      <c r="I29" s="16"/>
      <c r="J29" s="34" t="e">
        <f t="shared" si="4"/>
        <v>#DIV/0!</v>
      </c>
    </row>
    <row r="30" spans="1:12" s="6" customFormat="1" collapsed="1" x14ac:dyDescent="0.3">
      <c r="A30" s="9" t="s">
        <v>23</v>
      </c>
      <c r="B30" s="16">
        <v>34792</v>
      </c>
      <c r="C30" s="16">
        <v>34140</v>
      </c>
      <c r="D30" s="16">
        <v>39140</v>
      </c>
      <c r="E30" s="34">
        <f t="shared" si="0"/>
        <v>1.1249712577604047</v>
      </c>
      <c r="F30" s="34">
        <f t="shared" si="1"/>
        <v>1.1464557703573521</v>
      </c>
      <c r="G30" s="16">
        <v>39490</v>
      </c>
      <c r="H30" s="34">
        <f t="shared" si="2"/>
        <v>1.0089422585590189</v>
      </c>
      <c r="I30" s="16">
        <v>39840</v>
      </c>
      <c r="J30" s="34">
        <f t="shared" si="4"/>
        <v>1.0088630032919728</v>
      </c>
    </row>
    <row r="31" spans="1:12" x14ac:dyDescent="0.3">
      <c r="A31" s="10" t="s">
        <v>28</v>
      </c>
      <c r="B31" s="15">
        <v>32624.7</v>
      </c>
      <c r="C31" s="15">
        <v>30373</v>
      </c>
      <c r="D31" s="15">
        <v>33176.199999999997</v>
      </c>
      <c r="E31" s="34">
        <f t="shared" si="0"/>
        <v>1.0169043700018696</v>
      </c>
      <c r="F31" s="34">
        <f t="shared" si="1"/>
        <v>1.092292496625292</v>
      </c>
      <c r="G31" s="15">
        <v>33505.199999999997</v>
      </c>
      <c r="H31" s="34">
        <f t="shared" si="2"/>
        <v>1.0099167475479409</v>
      </c>
      <c r="I31" s="15">
        <v>33849.199999999997</v>
      </c>
      <c r="J31" s="34">
        <f t="shared" si="4"/>
        <v>1.0102670630230532</v>
      </c>
    </row>
    <row r="32" spans="1:12" ht="32.25" x14ac:dyDescent="0.3">
      <c r="A32" s="10" t="s">
        <v>3</v>
      </c>
      <c r="B32" s="15">
        <v>-258.39999999999998</v>
      </c>
      <c r="C32" s="15">
        <v>0</v>
      </c>
      <c r="D32" s="15">
        <v>0</v>
      </c>
      <c r="E32" s="34"/>
      <c r="F32" s="34"/>
      <c r="G32" s="15">
        <v>0</v>
      </c>
      <c r="H32" s="34"/>
      <c r="I32" s="15">
        <v>0</v>
      </c>
      <c r="J32" s="34"/>
    </row>
    <row r="33" spans="1:10" ht="48" x14ac:dyDescent="0.3">
      <c r="A33" s="10" t="s">
        <v>29</v>
      </c>
      <c r="B33" s="15">
        <v>216001</v>
      </c>
      <c r="C33" s="15">
        <v>118256</v>
      </c>
      <c r="D33" s="15">
        <v>147570</v>
      </c>
      <c r="E33" s="34">
        <f t="shared" si="0"/>
        <v>0.68319128152184483</v>
      </c>
      <c r="F33" s="34">
        <f t="shared" si="1"/>
        <v>1.2478859423623325</v>
      </c>
      <c r="G33" s="15">
        <v>138371.1</v>
      </c>
      <c r="H33" s="34">
        <f t="shared" si="2"/>
        <v>0.93766415938198822</v>
      </c>
      <c r="I33" s="15">
        <v>135374</v>
      </c>
      <c r="J33" s="34">
        <f t="shared" si="4"/>
        <v>0.97834013027286759</v>
      </c>
    </row>
    <row r="34" spans="1:10" s="7" customFormat="1" ht="19.5" hidden="1" x14ac:dyDescent="0.35">
      <c r="A34" s="9" t="s">
        <v>30</v>
      </c>
      <c r="B34" s="16"/>
      <c r="C34" s="16"/>
      <c r="D34" s="16"/>
      <c r="E34" s="34" t="e">
        <f t="shared" si="0"/>
        <v>#DIV/0!</v>
      </c>
      <c r="F34" s="34" t="e">
        <f t="shared" si="1"/>
        <v>#DIV/0!</v>
      </c>
      <c r="G34" s="16"/>
      <c r="H34" s="34" t="e">
        <f t="shared" si="2"/>
        <v>#DIV/0!</v>
      </c>
      <c r="I34" s="16"/>
      <c r="J34" s="34" t="e">
        <f t="shared" si="4"/>
        <v>#DIV/0!</v>
      </c>
    </row>
    <row r="35" spans="1:10" s="7" customFormat="1" ht="19.5" hidden="1" x14ac:dyDescent="0.35">
      <c r="A35" s="9" t="s">
        <v>31</v>
      </c>
      <c r="B35" s="16">
        <v>111795.2</v>
      </c>
      <c r="C35" s="16">
        <v>94200</v>
      </c>
      <c r="D35" s="16">
        <v>97100</v>
      </c>
      <c r="E35" s="34">
        <f t="shared" si="0"/>
        <v>0.86855249599267237</v>
      </c>
      <c r="F35" s="34">
        <f t="shared" si="1"/>
        <v>1.0307855626326965</v>
      </c>
      <c r="G35" s="16">
        <v>97100</v>
      </c>
      <c r="H35" s="34">
        <f t="shared" si="2"/>
        <v>1</v>
      </c>
      <c r="I35" s="16">
        <v>97100</v>
      </c>
      <c r="J35" s="34">
        <f t="shared" si="4"/>
        <v>1</v>
      </c>
    </row>
    <row r="36" spans="1:10" s="7" customFormat="1" ht="19.5" hidden="1" x14ac:dyDescent="0.35">
      <c r="A36" s="9" t="s">
        <v>32</v>
      </c>
      <c r="B36" s="16">
        <v>29233.5</v>
      </c>
      <c r="C36" s="16">
        <v>27345</v>
      </c>
      <c r="D36" s="16">
        <f>16874.8+5000</f>
        <v>21874.799999999999</v>
      </c>
      <c r="E36" s="34">
        <f t="shared" si="0"/>
        <v>0.74827851608599716</v>
      </c>
      <c r="F36" s="34">
        <f t="shared" si="1"/>
        <v>0.79995611629182661</v>
      </c>
      <c r="G36" s="16">
        <f>17092.1+4000</f>
        <v>21092.1</v>
      </c>
      <c r="H36" s="34">
        <f t="shared" si="2"/>
        <v>0.96421910143178446</v>
      </c>
      <c r="I36" s="16">
        <f>17410.1+4000</f>
        <v>21410.1</v>
      </c>
      <c r="J36" s="34">
        <f t="shared" si="4"/>
        <v>1.0150767348912626</v>
      </c>
    </row>
    <row r="37" spans="1:10" ht="32.25" x14ac:dyDescent="0.3">
      <c r="A37" s="10" t="s">
        <v>1</v>
      </c>
      <c r="B37" s="15">
        <v>10783.6</v>
      </c>
      <c r="C37" s="15">
        <v>12149.6</v>
      </c>
      <c r="D37" s="15">
        <v>7187.9</v>
      </c>
      <c r="E37" s="34">
        <f t="shared" si="0"/>
        <v>0.66655847768834153</v>
      </c>
      <c r="F37" s="34">
        <f t="shared" si="1"/>
        <v>0.59161618489497592</v>
      </c>
      <c r="G37" s="15">
        <v>7187.9</v>
      </c>
      <c r="H37" s="34">
        <f t="shared" si="2"/>
        <v>1</v>
      </c>
      <c r="I37" s="15">
        <v>7187.9</v>
      </c>
      <c r="J37" s="34">
        <f t="shared" si="4"/>
        <v>1</v>
      </c>
    </row>
    <row r="38" spans="1:10" x14ac:dyDescent="0.3">
      <c r="A38" s="10" t="s">
        <v>33</v>
      </c>
      <c r="B38" s="15">
        <v>42609.9</v>
      </c>
      <c r="C38" s="15">
        <v>825</v>
      </c>
      <c r="D38" s="15">
        <v>450</v>
      </c>
      <c r="E38" s="34">
        <f t="shared" si="0"/>
        <v>1.0560925981990101E-2</v>
      </c>
      <c r="F38" s="34">
        <f t="shared" si="1"/>
        <v>0.54545454545454541</v>
      </c>
      <c r="G38" s="15">
        <v>450</v>
      </c>
      <c r="H38" s="34">
        <f t="shared" si="2"/>
        <v>1</v>
      </c>
      <c r="I38" s="15">
        <v>450</v>
      </c>
      <c r="J38" s="34">
        <f t="shared" si="4"/>
        <v>1</v>
      </c>
    </row>
    <row r="39" spans="1:10" ht="32.25" x14ac:dyDescent="0.3">
      <c r="A39" s="11" t="s">
        <v>8</v>
      </c>
      <c r="B39" s="15">
        <v>97904.7</v>
      </c>
      <c r="C39" s="15">
        <v>51292</v>
      </c>
      <c r="D39" s="15">
        <v>66700.100000000006</v>
      </c>
      <c r="E39" s="34">
        <f t="shared" si="0"/>
        <v>0.68127577123468031</v>
      </c>
      <c r="F39" s="34">
        <f t="shared" si="1"/>
        <v>1.3003996724635423</v>
      </c>
      <c r="G39" s="15">
        <v>67862</v>
      </c>
      <c r="H39" s="34">
        <f t="shared" si="2"/>
        <v>1.0174197639883598</v>
      </c>
      <c r="I39" s="15">
        <v>65467</v>
      </c>
      <c r="J39" s="34">
        <f t="shared" si="4"/>
        <v>0.96470778933718426</v>
      </c>
    </row>
    <row r="40" spans="1:10" x14ac:dyDescent="0.3">
      <c r="A40" s="11" t="s">
        <v>10</v>
      </c>
      <c r="B40" s="15">
        <v>34482.300000000003</v>
      </c>
      <c r="C40" s="15">
        <v>11451.3</v>
      </c>
      <c r="D40" s="15">
        <v>10604.2</v>
      </c>
      <c r="E40" s="34">
        <f t="shared" si="0"/>
        <v>0.30752589009433823</v>
      </c>
      <c r="F40" s="34">
        <f t="shared" si="1"/>
        <v>0.92602586605887549</v>
      </c>
      <c r="G40" s="15">
        <v>10522.6</v>
      </c>
      <c r="H40" s="34">
        <f t="shared" si="2"/>
        <v>0.99230493578016254</v>
      </c>
      <c r="I40" s="15">
        <v>10522.5</v>
      </c>
      <c r="J40" s="34">
        <f t="shared" si="4"/>
        <v>0.99999049664531581</v>
      </c>
    </row>
    <row r="41" spans="1:10" x14ac:dyDescent="0.3">
      <c r="A41" s="10" t="s">
        <v>2</v>
      </c>
      <c r="B41" s="15">
        <v>1562.6</v>
      </c>
      <c r="C41" s="15">
        <v>1110</v>
      </c>
      <c r="D41" s="15">
        <v>60</v>
      </c>
      <c r="E41" s="34">
        <f t="shared" si="0"/>
        <v>3.8397542557276336E-2</v>
      </c>
      <c r="F41" s="34">
        <f t="shared" si="1"/>
        <v>5.4054054054054057E-2</v>
      </c>
      <c r="G41" s="15">
        <v>60</v>
      </c>
      <c r="H41" s="34">
        <f t="shared" si="2"/>
        <v>1</v>
      </c>
      <c r="I41" s="15">
        <v>60</v>
      </c>
      <c r="J41" s="34">
        <f t="shared" si="4"/>
        <v>1</v>
      </c>
    </row>
    <row r="42" spans="1:10" x14ac:dyDescent="0.3">
      <c r="A42" s="19" t="s">
        <v>34</v>
      </c>
      <c r="B42" s="20">
        <f>B43+B48+B49</f>
        <v>6265715.3000000007</v>
      </c>
      <c r="C42" s="20">
        <f>C43+C48+C49</f>
        <v>6978534.5</v>
      </c>
      <c r="D42" s="20">
        <f>D43+D48+D49</f>
        <v>7295693</v>
      </c>
      <c r="E42" s="33">
        <f>D42/B42</f>
        <v>1.1643830992448698</v>
      </c>
      <c r="F42" s="33">
        <f>D42/C42</f>
        <v>1.0454477225841614</v>
      </c>
      <c r="G42" s="20">
        <f>G43+G48+G49</f>
        <v>7705614.2000000002</v>
      </c>
      <c r="H42" s="33">
        <f>G42/D42</f>
        <v>1.0561867392172342</v>
      </c>
      <c r="I42" s="20">
        <f>I43+I48+I49</f>
        <v>5588697</v>
      </c>
      <c r="J42" s="33">
        <f>I42/G42</f>
        <v>0.72527599422249822</v>
      </c>
    </row>
    <row r="43" spans="1:10" ht="48" x14ac:dyDescent="0.3">
      <c r="A43" s="10" t="s">
        <v>35</v>
      </c>
      <c r="B43" s="13">
        <f>B44+B45+B46+B47</f>
        <v>6277151.4000000004</v>
      </c>
      <c r="C43" s="24">
        <f>C44+C45+C46+C47</f>
        <v>6978534.5</v>
      </c>
      <c r="D43" s="13">
        <f>D44+D45+D46+D47</f>
        <v>7295693</v>
      </c>
      <c r="E43" s="34">
        <f t="shared" ref="E43" si="5">D43/B43</f>
        <v>1.1622617545914218</v>
      </c>
      <c r="F43" s="34">
        <f t="shared" ref="F43" si="6">D43/C43</f>
        <v>1.0454477225841614</v>
      </c>
      <c r="G43" s="13">
        <f>G44+G45+G46+G47</f>
        <v>7705614.2000000002</v>
      </c>
      <c r="H43" s="34">
        <f t="shared" si="2"/>
        <v>1.0561867392172342</v>
      </c>
      <c r="I43" s="13">
        <f>I44+I45+I46+I47</f>
        <v>5588697</v>
      </c>
      <c r="J43" s="34">
        <f t="shared" si="4"/>
        <v>0.72527599422249822</v>
      </c>
    </row>
    <row r="44" spans="1:10" s="7" customFormat="1" ht="19.5" x14ac:dyDescent="0.35">
      <c r="A44" s="9" t="s">
        <v>36</v>
      </c>
      <c r="B44" s="17">
        <v>97788.1</v>
      </c>
      <c r="C44" s="25">
        <v>288289.90000000002</v>
      </c>
      <c r="D44" s="16">
        <v>168381.1</v>
      </c>
      <c r="E44" s="34">
        <f t="shared" ref="E44:E49" si="7">D44/B44</f>
        <v>1.7218976542135496</v>
      </c>
      <c r="F44" s="34">
        <f t="shared" ref="F44:F49" si="8">D44/C44</f>
        <v>0.58406867531606199</v>
      </c>
      <c r="G44" s="16">
        <v>209212.2</v>
      </c>
      <c r="H44" s="34">
        <f t="shared" si="2"/>
        <v>1.2424921799418105</v>
      </c>
      <c r="I44" s="16">
        <v>79440.100000000006</v>
      </c>
      <c r="J44" s="34">
        <f t="shared" si="4"/>
        <v>0.37971064784940839</v>
      </c>
    </row>
    <row r="45" spans="1:10" s="7" customFormat="1" ht="19.5" x14ac:dyDescent="0.35">
      <c r="A45" s="9" t="s">
        <v>37</v>
      </c>
      <c r="B45" s="17">
        <v>2283359.1</v>
      </c>
      <c r="C45" s="25">
        <f>2813855.4-274815.4</f>
        <v>2539040</v>
      </c>
      <c r="D45" s="16">
        <v>2713331.4</v>
      </c>
      <c r="E45" s="34">
        <f t="shared" si="7"/>
        <v>1.1883069115147065</v>
      </c>
      <c r="F45" s="34">
        <f t="shared" si="8"/>
        <v>1.0686446058352763</v>
      </c>
      <c r="G45" s="16">
        <v>2846111.9</v>
      </c>
      <c r="H45" s="34">
        <f t="shared" si="2"/>
        <v>1.0489363370799454</v>
      </c>
      <c r="I45" s="16">
        <v>1264799.7</v>
      </c>
      <c r="J45" s="34">
        <f t="shared" si="4"/>
        <v>0.44439563321456194</v>
      </c>
    </row>
    <row r="46" spans="1:10" s="7" customFormat="1" ht="19.5" x14ac:dyDescent="0.35">
      <c r="A46" s="9" t="s">
        <v>38</v>
      </c>
      <c r="B46" s="17">
        <v>3800951.5</v>
      </c>
      <c r="C46" s="25">
        <f>4015606.7-2939.6</f>
        <v>4012667.1</v>
      </c>
      <c r="D46" s="16">
        <v>4314781.8</v>
      </c>
      <c r="E46" s="34">
        <f t="shared" si="7"/>
        <v>1.1351846504750192</v>
      </c>
      <c r="F46" s="34">
        <f t="shared" si="8"/>
        <v>1.0752902477257582</v>
      </c>
      <c r="G46" s="16">
        <v>4551091.4000000004</v>
      </c>
      <c r="H46" s="34">
        <f t="shared" si="2"/>
        <v>1.0547674508129241</v>
      </c>
      <c r="I46" s="16">
        <v>4145258.5</v>
      </c>
      <c r="J46" s="34">
        <f t="shared" si="4"/>
        <v>0.91082734572195134</v>
      </c>
    </row>
    <row r="47" spans="1:10" s="7" customFormat="1" ht="19.5" x14ac:dyDescent="0.35">
      <c r="A47" s="9" t="s">
        <v>9</v>
      </c>
      <c r="B47" s="17">
        <v>95052.7</v>
      </c>
      <c r="C47" s="25">
        <f>137252+1285.5</f>
        <v>138537.5</v>
      </c>
      <c r="D47" s="16">
        <v>99198.7</v>
      </c>
      <c r="E47" s="34">
        <f t="shared" si="7"/>
        <v>1.0436179088021698</v>
      </c>
      <c r="F47" s="34">
        <f t="shared" si="8"/>
        <v>0.71604222683388974</v>
      </c>
      <c r="G47" s="16">
        <v>99198.7</v>
      </c>
      <c r="H47" s="34">
        <f t="shared" si="2"/>
        <v>1</v>
      </c>
      <c r="I47" s="16">
        <v>99198.7</v>
      </c>
      <c r="J47" s="34">
        <f t="shared" si="4"/>
        <v>1</v>
      </c>
    </row>
    <row r="48" spans="1:10" s="7" customFormat="1" ht="33" x14ac:dyDescent="0.35">
      <c r="A48" s="9" t="s">
        <v>39</v>
      </c>
      <c r="B48" s="17">
        <v>-31436.1</v>
      </c>
      <c r="C48" s="25"/>
      <c r="D48" s="16"/>
      <c r="E48" s="34">
        <f t="shared" si="7"/>
        <v>0</v>
      </c>
      <c r="F48" s="34"/>
      <c r="G48" s="16"/>
      <c r="H48" s="34"/>
      <c r="I48" s="16"/>
      <c r="J48" s="34"/>
    </row>
    <row r="49" spans="1:10" x14ac:dyDescent="0.3">
      <c r="A49" s="10" t="s">
        <v>40</v>
      </c>
      <c r="B49" s="13">
        <v>20000</v>
      </c>
      <c r="C49" s="26"/>
      <c r="D49" s="15">
        <v>0</v>
      </c>
      <c r="E49" s="34">
        <f t="shared" si="7"/>
        <v>0</v>
      </c>
      <c r="F49" s="34"/>
      <c r="G49" s="15">
        <v>0</v>
      </c>
      <c r="H49" s="34"/>
      <c r="I49" s="15">
        <v>0</v>
      </c>
      <c r="J49" s="34"/>
    </row>
  </sheetData>
  <mergeCells count="8">
    <mergeCell ref="D1:I1"/>
    <mergeCell ref="D5:F5"/>
    <mergeCell ref="G5:H5"/>
    <mergeCell ref="I5:J5"/>
    <mergeCell ref="A2:J2"/>
    <mergeCell ref="C5:C6"/>
    <mergeCell ref="B5:B6"/>
    <mergeCell ref="A5:A6"/>
  </mergeCells>
  <pageMargins left="0.31496062992125984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Снисаренко Ирина Валентиновна</cp:lastModifiedBy>
  <cp:lastPrinted>2022-11-11T10:32:36Z</cp:lastPrinted>
  <dcterms:created xsi:type="dcterms:W3CDTF">1996-10-08T23:32:33Z</dcterms:created>
  <dcterms:modified xsi:type="dcterms:W3CDTF">2022-12-27T07:26:11Z</dcterms:modified>
</cp:coreProperties>
</file>